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bookViews>
    <workbookView xWindow="360" yWindow="15" windowWidth="20955" windowHeight="9720" activeTab="0"/>
  </bookViews>
  <sheets>
    <sheet name="Лист5" sheetId="1" state="visible" r:id="rId1"/>
    <sheet name="Лист3" sheetId="2" state="visible" r:id="rId2"/>
  </sheets>
  <calcPr/>
</workbook>
</file>

<file path=xl/sharedStrings.xml><?xml version="1.0" encoding="utf-8"?>
<sst xmlns="http://schemas.openxmlformats.org/spreadsheetml/2006/main" count="105" uniqueCount="105">
  <si>
    <t xml:space="preserve">Приложение № 2  </t>
  </si>
  <si>
    <t xml:space="preserve">к постановлению администрации</t>
  </si>
  <si>
    <t xml:space="preserve">Слюдянского городского поселения</t>
  </si>
  <si>
    <t xml:space="preserve">от 02.11.2021  № 692</t>
  </si>
  <si>
    <t xml:space="preserve">Прогноз социально-экономического развития Слюдянского муниципального образования на  2022 и плановый период 2023-2024 годов</t>
  </si>
  <si>
    <t xml:space="preserve">Наименование показателя</t>
  </si>
  <si>
    <t xml:space="preserve">Ед. изм.</t>
  </si>
  <si>
    <t xml:space="preserve">Значение показателя за 9 месяцев 2021 года</t>
  </si>
  <si>
    <t xml:space="preserve">Оценка 
2021 года</t>
  </si>
  <si>
    <t xml:space="preserve">Прогноз    2022 года</t>
  </si>
  <si>
    <t xml:space="preserve">Прогноз    2014 года</t>
  </si>
  <si>
    <t xml:space="preserve">Прогноз    2023 года</t>
  </si>
  <si>
    <t xml:space="preserve">Прогноз    2024 года</t>
  </si>
  <si>
    <t xml:space="preserve">Итоги развития МО</t>
  </si>
  <si>
    <t xml:space="preserve">Выручка от реализации продукции, работ, услуг (в действующих ценах) - всего, </t>
  </si>
  <si>
    <t>млн.руб.</t>
  </si>
  <si>
    <t xml:space="preserve">в т.ч. по видам экономической деятельности:</t>
  </si>
  <si>
    <t xml:space="preserve">Лесное хозяйство и предоставление услуг в этой области*</t>
  </si>
  <si>
    <t xml:space="preserve">Добыча полезных ископаемых</t>
  </si>
  <si>
    <t xml:space="preserve">Обрабатывающее производство:</t>
  </si>
  <si>
    <t xml:space="preserve">Производство и распределение электроэнергии, газа и воды**</t>
  </si>
  <si>
    <t xml:space="preserve"> Строительство</t>
  </si>
  <si>
    <t>млн.руб</t>
  </si>
  <si>
    <t xml:space="preserve">Транспорт и связь</t>
  </si>
  <si>
    <t>Здравоохранение</t>
  </si>
  <si>
    <t>Прочие</t>
  </si>
  <si>
    <t xml:space="preserve">Прибыль (убток) до налогооблажения  (стр. 140 ф.2  бух. баланса)</t>
  </si>
  <si>
    <t xml:space="preserve">Доходы (сумма бюджета СМО) всего:</t>
  </si>
  <si>
    <t xml:space="preserve">Состояние основных видов экономической деятельности хозяйствующих субъектов МО</t>
  </si>
  <si>
    <t xml:space="preserve">Объем отгруженных товаров собственного производства, выполненных работ и услуг всего:              </t>
  </si>
  <si>
    <t xml:space="preserve">Объем промышленной продукции (С+D+E):</t>
  </si>
  <si>
    <t xml:space="preserve">Индекс промышленного производства - всего***:</t>
  </si>
  <si>
    <t>%</t>
  </si>
  <si>
    <t xml:space="preserve">в т.ч. по основным видам экономической деятельности:</t>
  </si>
  <si>
    <t xml:space="preserve">Добыча полезных ископаемых :</t>
  </si>
  <si>
    <t xml:space="preserve">Производство и распределение электроэнергии, газа и воды :</t>
  </si>
  <si>
    <t>прочие</t>
  </si>
  <si>
    <t xml:space="preserve">Уровень жизни населения </t>
  </si>
  <si>
    <t xml:space="preserve">Среднесписочная численность работающих - всего,</t>
  </si>
  <si>
    <t xml:space="preserve">тыс. чел.</t>
  </si>
  <si>
    <t xml:space="preserve">в том числе:</t>
  </si>
  <si>
    <t xml:space="preserve">Производство и распределение электроэнергии, газа и воды</t>
  </si>
  <si>
    <t>Строительство</t>
  </si>
  <si>
    <t xml:space="preserve">Государственное управление и обеспечение военной безопасности; обязательное социальное обеспечение</t>
  </si>
  <si>
    <t>Образование</t>
  </si>
  <si>
    <t xml:space="preserve">Здравоохранение и предоставлен. соц. услуг</t>
  </si>
  <si>
    <t xml:space="preserve">Предоставление прочих коммунальных, социальных и персональных услуг</t>
  </si>
  <si>
    <t xml:space="preserve">В том числе из общей численности работающих численность работников бюджетной сферы, финансируемой из консолидированного местного бюджета-всего, </t>
  </si>
  <si>
    <t xml:space="preserve">из них по отраслям социальной сферы:</t>
  </si>
  <si>
    <t>тыс.чел.</t>
  </si>
  <si>
    <t xml:space="preserve">Культура и искусство</t>
  </si>
  <si>
    <t xml:space="preserve">Физическая культура</t>
  </si>
  <si>
    <t>-</t>
  </si>
  <si>
    <t xml:space="preserve">Социальная защита</t>
  </si>
  <si>
    <t>Управление</t>
  </si>
  <si>
    <t xml:space="preserve">Уровень регистрируемой безработицы(к трудоспособному населению)</t>
  </si>
  <si>
    <t xml:space="preserve">Численность населения- всего</t>
  </si>
  <si>
    <t>чел.</t>
  </si>
  <si>
    <t xml:space="preserve">Среднемесячная начисленная заработная плата (без выплат социального характера) по кругу организаций</t>
  </si>
  <si>
    <t>руб.</t>
  </si>
  <si>
    <t xml:space="preserve">Применяемые дефляторы</t>
  </si>
  <si>
    <t xml:space="preserve">среднеспис. числ.</t>
  </si>
  <si>
    <t xml:space="preserve">среднемес. з/пл</t>
  </si>
  <si>
    <t xml:space="preserve">фонд опл. Труда</t>
  </si>
  <si>
    <t xml:space="preserve">Здравоохранение и предоставление социальных услуг</t>
  </si>
  <si>
    <t xml:space="preserve">выручка, отгрузка добыча</t>
  </si>
  <si>
    <t xml:space="preserve">выр., отгр. обрабатыв. произв.</t>
  </si>
  <si>
    <t xml:space="preserve">выр.,отгр. распред.газа и воды</t>
  </si>
  <si>
    <t xml:space="preserve">В том числе из общей численности работающих заработная плата работников бюджетной сферы, финансируемой из консолидированного местного бюджета-всего, </t>
  </si>
  <si>
    <t xml:space="preserve"> из них по отраслям социальной сферы:</t>
  </si>
  <si>
    <t xml:space="preserve">Валовый совокупный доход (сумма ФОТ, выплат соцхарактера, прочих доходов), в том числе:</t>
  </si>
  <si>
    <t xml:space="preserve">Фонд оплаты труда </t>
  </si>
  <si>
    <t xml:space="preserve">выр. отгр., прочее произв-ство</t>
  </si>
  <si>
    <t xml:space="preserve">Выплаты социального характера</t>
  </si>
  <si>
    <t xml:space="preserve">Прочие доходы</t>
  </si>
  <si>
    <t xml:space="preserve">Заведующий отделом социально - экономического развития, контроля и исполнения бюджета</t>
  </si>
  <si>
    <t xml:space="preserve">Горбунова Н.М.</t>
  </si>
  <si>
    <t xml:space="preserve">  </t>
  </si>
  <si>
    <t xml:space="preserve">доходы *107%</t>
  </si>
  <si>
    <t xml:space="preserve">Начальник отдела социально- экономического                                           развития КЭФ администрации                                                              Слюдянского городского поселения                                      </t>
  </si>
  <si>
    <t xml:space="preserve">Е.В. Криволапова</t>
  </si>
  <si>
    <t xml:space="preserve">НДФЛ 2020 год</t>
  </si>
  <si>
    <t xml:space="preserve">НДФЛ 2021 год</t>
  </si>
  <si>
    <t xml:space="preserve">НДФЛ 2022 год</t>
  </si>
  <si>
    <t xml:space="preserve">НДФЛ 2023 год</t>
  </si>
  <si>
    <t xml:space="preserve">Приложение № 1</t>
  </si>
  <si>
    <t xml:space="preserve">от 02.11.2021 № 692</t>
  </si>
  <si>
    <t xml:space="preserve">Наименование показателя Слюдянского муниципального образования</t>
  </si>
  <si>
    <t xml:space="preserve">Факт 2020 год</t>
  </si>
  <si>
    <t xml:space="preserve">Оценка 2021 год</t>
  </si>
  <si>
    <t xml:space="preserve">Прогноз 2022 год</t>
  </si>
  <si>
    <t xml:space="preserve">Прогноз 2023 год</t>
  </si>
  <si>
    <t xml:space="preserve">Прогноз 2024 год</t>
  </si>
  <si>
    <t xml:space="preserve">Слюдянское муниципальное образование</t>
  </si>
  <si>
    <t xml:space="preserve">Численность постоянного населения - всего, чел.</t>
  </si>
  <si>
    <t xml:space="preserve">Число действующих малых предприятий- всего, ед.</t>
  </si>
  <si>
    <t xml:space="preserve">Выручка от реализации товаров (работ, услуг)- всего, млн.руб.</t>
  </si>
  <si>
    <t xml:space="preserve">Численность работающих- всего, тыс. чел.</t>
  </si>
  <si>
    <t xml:space="preserve">Фонд оплаты труда- всего, млн. руб.</t>
  </si>
  <si>
    <t xml:space="preserve">Доходы местного бюджета - всего, млн. руб.</t>
  </si>
  <si>
    <t xml:space="preserve">Налог на имущество- всего, млн. руб.</t>
  </si>
  <si>
    <t xml:space="preserve">Земельный налог- всего, тыс. руб.</t>
  </si>
  <si>
    <t xml:space="preserve">НДФЛ - всего, млн. руб.</t>
  </si>
  <si>
    <t xml:space="preserve">Расходы местного бюджета - всего, млн. руб.</t>
  </si>
  <si>
    <t xml:space="preserve">Начальник отдела социально-экономического развития КЭФ администрации Слюдянского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</si>
</sst>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0" formatCode="_(&quot;$&quot;* #,##0.00_);_(&quot;$&quot;* \(#,##0.00\);_(&quot;$&quot;* &quot;-&quot;??_);_(@_)"/>
    <numFmt numFmtId="161" formatCode="_(&quot;$&quot;* #,##0_);_(&quot;$&quot;* \(#,##0\);_(&quot;$&quot;* &quot;-&quot;_);_(@_)"/>
    <numFmt numFmtId="162" formatCode="_(* #,##0.00_);_(* \(#,##0.00\);_(* &quot;-&quot;??_);_(@_)"/>
    <numFmt numFmtId="163" formatCode="_(* #,##0_);_(* \(#,##0\);_(* &quot;-&quot;_);_(@_)"/>
    <numFmt numFmtId="164" formatCode="#,##0.0"/>
    <numFmt numFmtId="165" formatCode="0.0"/>
    <numFmt numFmtId="166" formatCode="0.000000"/>
  </numFmts>
  <fonts count="34">
    <font>
      <name val="Arial"/>
      <color theme="1"/>
      <sz val="10.000000"/>
    </font>
    <font>
      <name val="Calibri"/>
      <color theme="1" tint="0"/>
      <sz val="11.000000"/>
      <scheme val="minor"/>
    </font>
    <font>
      <name val="Calibri"/>
      <color theme="0" tint="0"/>
      <sz val="11.000000"/>
      <scheme val="minor"/>
    </font>
    <font>
      <name val="Calibri"/>
      <color rgb="FF3F3F76"/>
      <sz val="11.000000"/>
      <scheme val="minor"/>
    </font>
    <font>
      <name val="Calibri"/>
      <b/>
      <color rgb="FF3F3F3F"/>
      <sz val="11.000000"/>
      <scheme val="minor"/>
    </font>
    <font>
      <name val="Calibri"/>
      <b/>
      <color rgb="FFFA7D00"/>
      <sz val="11.000000"/>
      <scheme val="minor"/>
    </font>
    <font>
      <name val="Arial"/>
      <color indexed="4"/>
      <sz val="10.000000"/>
      <u/>
    </font>
    <font>
      <name val="Calibri"/>
      <b/>
      <color theme="3" tint="0"/>
      <sz val="15.000000"/>
      <scheme val="minor"/>
    </font>
    <font>
      <name val="Calibri"/>
      <b/>
      <color theme="3" tint="0"/>
      <sz val="13.000000"/>
      <scheme val="minor"/>
    </font>
    <font>
      <name val="Calibri"/>
      <b/>
      <color theme="3" tint="0"/>
      <sz val="11.000000"/>
      <scheme val="minor"/>
    </font>
    <font>
      <name val="Calibri"/>
      <b/>
      <color theme="1" tint="0"/>
      <sz val="11.000000"/>
      <scheme val="minor"/>
    </font>
    <font>
      <name val="Calibri"/>
      <b/>
      <color theme="0" tint="0"/>
      <sz val="11.000000"/>
      <scheme val="minor"/>
    </font>
    <font>
      <name val="Cambria"/>
      <b/>
      <color theme="3" tint="0"/>
      <sz val="18.000000"/>
      <scheme val="major"/>
    </font>
    <font>
      <name val="Calibri"/>
      <color rgb="FF9C6500"/>
      <sz val="11.000000"/>
      <scheme val="minor"/>
    </font>
    <font>
      <name val="Calibri"/>
      <color rgb="FF9C0006"/>
      <sz val="11.000000"/>
      <scheme val="minor"/>
    </font>
    <font>
      <name val="Calibri"/>
      <i/>
      <color rgb="FF7F7F7F"/>
      <sz val="11.000000"/>
      <scheme val="minor"/>
    </font>
    <font>
      <name val="Arial"/>
      <sz val="10.000000"/>
    </font>
    <font>
      <name val="Calibri"/>
      <color rgb="FFFA7D00"/>
      <sz val="11.000000"/>
      <scheme val="minor"/>
    </font>
    <font>
      <name val="Calibri"/>
      <color indexed="2"/>
      <sz val="11.000000"/>
      <scheme val="minor"/>
    </font>
    <font>
      <name val="Calibri"/>
      <color rgb="FF006100"/>
      <sz val="11.000000"/>
      <scheme val="minor"/>
    </font>
    <font>
      <name val="Arial"/>
      <sz val="9.000000"/>
    </font>
    <font>
      <name val="Times New Roman"/>
      <sz val="12.000000"/>
    </font>
    <font>
      <name val="Times New Roman"/>
      <b/>
      <sz val="12.000000"/>
    </font>
    <font>
      <name val="Arial"/>
      <color indexed="4"/>
      <sz val="10.000000"/>
    </font>
    <font>
      <name val="Times New Roman"/>
      <b/>
      <color indexed="4"/>
      <sz val="12.000000"/>
    </font>
    <font>
      <name val="Times New Roman"/>
      <sz val="11.000000"/>
    </font>
    <font>
      <name val="Arial Narrow"/>
      <b/>
      <color indexed="4"/>
      <sz val="12.000000"/>
    </font>
    <font>
      <name val="Times New Roman"/>
      <color indexed="4"/>
      <sz val="12.000000"/>
    </font>
    <font>
      <name val="Arial Narrow"/>
      <sz val="12.000000"/>
    </font>
    <font>
      <name val="Arial Narrow"/>
      <sz val="11.000000"/>
    </font>
    <font>
      <name val="Times New Roman"/>
      <b/>
      <sz val="10.000000"/>
    </font>
    <font>
      <name val="Times New Roman"/>
      <b/>
      <sz val="16.000000"/>
    </font>
    <font>
      <name val="Arial"/>
      <sz val="12.000000"/>
    </font>
    <font>
      <name val="Arial"/>
      <b/>
      <sz val="12.000000"/>
    </font>
  </fonts>
  <fills count="2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22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5" tint="0"/>
      </bottom>
      <diagonal/>
    </border>
    <border>
      <left/>
      <right/>
      <top/>
      <bottom style="thick">
        <color theme="5" tint="0.49998500000000001"/>
      </bottom>
      <diagonal/>
    </border>
    <border>
      <left/>
      <right/>
      <top/>
      <bottom style="medium">
        <color theme="5" tint="0.399976"/>
      </bottom>
      <diagonal/>
    </border>
    <border>
      <left/>
      <right/>
      <top style="thin">
        <color theme="5" tint="0"/>
      </top>
      <bottom style="double">
        <color theme="5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indexed="23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ashed">
        <color indexed="23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indexed="23"/>
      </bottom>
      <diagonal/>
    </border>
    <border>
      <left style="thin">
        <color auto="1"/>
      </left>
      <right style="thin">
        <color auto="1"/>
      </right>
      <top style="dashed">
        <color indexed="23"/>
      </top>
      <bottom style="dashed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indexed="23"/>
      </top>
      <bottom style="hair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ashed">
        <color indexed="23"/>
      </top>
      <bottom style="thin">
        <color auto="1"/>
      </bottom>
      <diagonal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5" borderId="0" numFmtId="0" applyNumberFormat="1" applyFont="1" applyFill="1" applyBorder="1"/>
    <xf fontId="1" fillId="8" borderId="0" numFmtId="0" applyNumberFormat="1" applyFont="1" applyFill="1" applyBorder="1"/>
    <xf fontId="1" fillId="11" borderId="0" numFmtId="0" applyNumberFormat="1" applyFont="1" applyFill="1" applyBorder="1"/>
    <xf fontId="2" fillId="12" borderId="0" numFmtId="0" applyNumberFormat="1" applyFont="1" applyFill="1" applyBorder="1"/>
    <xf fontId="2" fillId="9" borderId="0" numFmtId="0" applyNumberFormat="1" applyFont="1" applyFill="1" applyBorder="1"/>
    <xf fontId="2" fillId="10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9" borderId="0" numFmtId="0" applyNumberFormat="1" applyFont="1" applyFill="1" applyBorder="1"/>
    <xf fontId="3" fillId="7" borderId="1" numFmtId="0" applyNumberFormat="1" applyFont="1" applyFill="1" applyBorder="1"/>
    <xf fontId="4" fillId="20" borderId="2" numFmtId="0" applyNumberFormat="1" applyFont="1" applyFill="1" applyBorder="1"/>
    <xf fontId="5" fillId="20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1" borderId="7" numFmtId="0" applyNumberFormat="1" applyFont="1" applyFill="1" applyBorder="1"/>
    <xf fontId="12" fillId="0" borderId="0" numFmtId="0" applyNumberFormat="1" applyFont="1" applyFill="1" applyBorder="1"/>
    <xf fontId="13" fillId="22" borderId="0" numFmtId="0" applyNumberFormat="1" applyFont="1" applyFill="1" applyBorder="1"/>
    <xf fontId="6" fillId="0" borderId="0" numFmtId="0" applyNumberFormat="1" applyFont="1" applyFill="1" applyBorder="1">
      <alignment vertical="top"/>
    </xf>
    <xf fontId="14" fillId="3" borderId="0" numFmtId="0" applyNumberFormat="1" applyFont="1" applyFill="1" applyBorder="1"/>
    <xf fontId="15" fillId="0" borderId="0" numFmtId="0" applyNumberFormat="1" applyFont="1" applyFill="1" applyBorder="1"/>
    <xf fontId="16" fillId="23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4" borderId="0" numFmtId="0" applyNumberFormat="1" applyFont="1" applyFill="1" applyBorder="1"/>
  </cellStyleXfs>
  <cellXfs count="119">
    <xf fontId="0" fillId="0" borderId="0" numFmtId="0" xfId="0"/>
    <xf fontId="20" fillId="0" borderId="0" numFmtId="0" xfId="0" applyFont="1"/>
    <xf fontId="21" fillId="0" borderId="0" numFmtId="0" xfId="0" applyFont="1" applyAlignment="1">
      <alignment vertical="justify" wrapText="1"/>
    </xf>
    <xf fontId="21" fillId="0" borderId="0" numFmtId="0" xfId="0" applyFont="1" applyAlignment="1">
      <alignment horizontal="right" vertical="justify" wrapText="1"/>
    </xf>
    <xf fontId="22" fillId="0" borderId="10" numFmtId="0" xfId="0" applyFont="1" applyBorder="1" applyAlignment="1">
      <alignment horizontal="center" vertical="center" wrapText="1"/>
    </xf>
    <xf fontId="21" fillId="0" borderId="11" numFmtId="0" xfId="0" applyFont="1" applyBorder="1" applyAlignment="1">
      <alignment horizontal="center" vertical="center" wrapText="1"/>
    </xf>
    <xf fontId="21" fillId="0" borderId="11" numFmtId="0" xfId="0" applyFont="1" applyBorder="1" applyAlignment="1">
      <alignment horizontal="center" vertical="center"/>
    </xf>
    <xf fontId="21" fillId="0" borderId="12" numFmtId="0" xfId="0" applyFont="1" applyBorder="1" applyAlignment="1">
      <alignment horizontal="center" vertical="center" wrapText="1"/>
    </xf>
    <xf fontId="23" fillId="0" borderId="0" numFmtId="0" xfId="0" applyFont="1"/>
    <xf fontId="21" fillId="0" borderId="13" numFmtId="0" xfId="0" applyFont="1" applyBorder="1" applyAlignment="1">
      <alignment horizontal="center" vertical="center" wrapText="1"/>
    </xf>
    <xf fontId="21" fillId="0" borderId="13" numFmtId="0" xfId="0" applyFont="1" applyBorder="1" applyAlignment="1">
      <alignment horizontal="center" vertical="center"/>
    </xf>
    <xf fontId="21" fillId="0" borderId="14" numFmtId="0" xfId="0" applyFont="1" applyBorder="1" applyAlignment="1">
      <alignment horizontal="center" vertical="center" wrapText="1"/>
    </xf>
    <xf fontId="22" fillId="0" borderId="15" numFmtId="0" xfId="0" applyFont="1" applyBorder="1" applyAlignment="1">
      <alignment horizontal="center" vertical="center" wrapText="1"/>
    </xf>
    <xf fontId="22" fillId="0" borderId="16" numFmtId="0" xfId="0" applyFont="1" applyBorder="1" applyAlignment="1">
      <alignment horizontal="center" vertical="center" wrapText="1"/>
    </xf>
    <xf fontId="22" fillId="0" borderId="17" numFmtId="0" xfId="0" applyFont="1" applyBorder="1" applyAlignment="1">
      <alignment horizontal="center" vertical="center" wrapText="1"/>
    </xf>
    <xf fontId="24" fillId="0" borderId="18" numFmtId="0" xfId="0" applyFont="1" applyBorder="1" applyAlignment="1">
      <alignment horizontal="left" vertical="center" wrapText="1"/>
    </xf>
    <xf fontId="21" fillId="0" borderId="18" numFmtId="0" xfId="0" applyFont="1" applyBorder="1" applyAlignment="1">
      <alignment horizontal="center" vertical="center"/>
    </xf>
    <xf fontId="24" fillId="0" borderId="18" numFmtId="0" xfId="0" applyFont="1" applyBorder="1" applyAlignment="1">
      <alignment horizontal="right" vertical="center" wrapText="1"/>
    </xf>
    <xf fontId="24" fillId="0" borderId="18" numFmtId="2" xfId="0" applyNumberFormat="1" applyFont="1" applyBorder="1" applyAlignment="1">
      <alignment horizontal="right" vertical="center" wrapText="1"/>
    </xf>
    <xf fontId="24" fillId="0" borderId="19" numFmtId="0" xfId="0" applyFont="1" applyBorder="1" applyAlignment="1">
      <alignment horizontal="right" vertical="center" wrapText="1"/>
    </xf>
    <xf fontId="21" fillId="0" borderId="19" numFmtId="0" xfId="0" applyFont="1" applyBorder="1" applyAlignment="1">
      <alignment horizontal="center" vertical="center"/>
    </xf>
    <xf fontId="22" fillId="0" borderId="20" numFmtId="0" xfId="0" applyFont="1" applyBorder="1" applyAlignment="1">
      <alignment horizontal="right" vertical="center" wrapText="1"/>
    </xf>
    <xf fontId="24" fillId="0" borderId="20" numFmtId="2" xfId="0" applyNumberFormat="1" applyFont="1" applyBorder="1" applyAlignment="1">
      <alignment horizontal="right" vertical="center" wrapText="1"/>
    </xf>
    <xf fontId="21" fillId="0" borderId="21" numFmtId="0" xfId="0" applyFont="1" applyBorder="1" applyAlignment="1">
      <alignment horizontal="left" vertical="center" wrapText="1"/>
    </xf>
    <xf fontId="21" fillId="0" borderId="21" numFmtId="0" xfId="0" applyFont="1" applyBorder="1" applyAlignment="1">
      <alignment horizontal="center" vertical="center"/>
    </xf>
    <xf fontId="21" fillId="0" borderId="20" numFmtId="2" xfId="0" applyNumberFormat="1" applyFont="1" applyBorder="1" applyAlignment="1">
      <alignment horizontal="right" vertical="center" wrapText="1"/>
    </xf>
    <xf fontId="21" fillId="0" borderId="22" numFmtId="0" xfId="0" applyFont="1" applyBorder="1" applyAlignment="1">
      <alignment horizontal="left" vertical="center"/>
    </xf>
    <xf fontId="21" fillId="0" borderId="22" numFmtId="0" xfId="0" applyFont="1" applyBorder="1" applyAlignment="1">
      <alignment horizontal="center" vertical="center"/>
    </xf>
    <xf fontId="21" fillId="0" borderId="19" numFmtId="2" xfId="0" applyNumberFormat="1" applyFont="1" applyBorder="1" applyAlignment="1">
      <alignment horizontal="right" vertical="center" wrapText="1"/>
    </xf>
    <xf fontId="21" fillId="0" borderId="21" numFmtId="2" xfId="0" applyNumberFormat="1" applyFont="1" applyBorder="1" applyAlignment="1">
      <alignment horizontal="right" vertical="center" wrapText="1"/>
    </xf>
    <xf fontId="21" fillId="0" borderId="22" numFmtId="0" xfId="0" applyFont="1" applyBorder="1" applyAlignment="1">
      <alignment horizontal="left" vertical="center" wrapText="1"/>
    </xf>
    <xf fontId="21" fillId="0" borderId="22" numFmtId="2" xfId="0" applyNumberFormat="1" applyFont="1" applyBorder="1" applyAlignment="1">
      <alignment horizontal="right" vertical="center" wrapText="1"/>
    </xf>
    <xf fontId="22" fillId="0" borderId="22" numFmtId="0" xfId="0" applyFont="1" applyBorder="1" applyAlignment="1">
      <alignment horizontal="left" vertical="center" wrapText="1"/>
    </xf>
    <xf fontId="22" fillId="0" borderId="13" numFmtId="0" xfId="0" applyFont="1" applyBorder="1" applyAlignment="1">
      <alignment horizontal="left" vertical="center" wrapText="1"/>
    </xf>
    <xf fontId="25" fillId="0" borderId="13" numFmtId="0" xfId="0" applyFont="1" applyBorder="1" applyAlignment="1">
      <alignment horizontal="right" vertical="center" wrapText="1"/>
    </xf>
    <xf fontId="25" fillId="0" borderId="23" numFmtId="164" xfId="0" applyNumberFormat="1" applyFont="1" applyBorder="1" applyAlignment="1">
      <alignment horizontal="center" vertical="center" wrapText="1"/>
    </xf>
    <xf fontId="24" fillId="0" borderId="21" numFmtId="0" xfId="0" applyFont="1" applyBorder="1" applyAlignment="1">
      <alignment horizontal="left" vertical="center" wrapText="1"/>
    </xf>
    <xf fontId="26" fillId="0" borderId="21" numFmtId="2" xfId="0" applyNumberFormat="1" applyFont="1" applyBorder="1" applyAlignment="1">
      <alignment horizontal="right" vertical="center" wrapText="1"/>
    </xf>
    <xf fontId="24" fillId="0" borderId="21" numFmtId="2" xfId="0" applyNumberFormat="1" applyFont="1" applyBorder="1" applyAlignment="1">
      <alignment horizontal="right" vertical="center" wrapText="1"/>
    </xf>
    <xf fontId="27" fillId="0" borderId="22" numFmtId="0" xfId="0" applyFont="1" applyBorder="1" applyAlignment="1">
      <alignment horizontal="left" vertical="center" wrapText="1"/>
    </xf>
    <xf fontId="27" fillId="0" borderId="22" numFmtId="2" xfId="0" applyNumberFormat="1" applyFont="1" applyBorder="1" applyAlignment="1">
      <alignment horizontal="right" vertical="center" wrapText="1"/>
    </xf>
    <xf fontId="24" fillId="0" borderId="22" numFmtId="2" xfId="0" applyNumberFormat="1" applyFont="1" applyBorder="1" applyAlignment="1">
      <alignment horizontal="right" vertical="center" wrapText="1"/>
    </xf>
    <xf fontId="22" fillId="0" borderId="22" numFmtId="0" xfId="0" applyFont="1" applyBorder="1" applyAlignment="1">
      <alignment horizontal="center" vertical="center" wrapText="1"/>
    </xf>
    <xf fontId="24" fillId="0" borderId="22" numFmtId="0" xfId="0" applyFont="1" applyBorder="1" applyAlignment="1">
      <alignment horizontal="left" vertical="center" wrapText="1"/>
    </xf>
    <xf fontId="24" fillId="0" borderId="21" numFmtId="0" xfId="0" applyFont="1" applyBorder="1" applyAlignment="1">
      <alignment horizontal="right" vertical="center" wrapText="1"/>
    </xf>
    <xf fontId="21" fillId="0" borderId="22" numFmtId="0" xfId="0" applyFont="1" applyBorder="1" applyAlignment="1">
      <alignment horizontal="right" vertical="center" wrapText="1"/>
    </xf>
    <xf fontId="28" fillId="0" borderId="22" numFmtId="0" xfId="0" applyFont="1" applyBorder="1" applyAlignment="1">
      <alignment horizontal="right" vertical="center" wrapText="1"/>
    </xf>
    <xf fontId="21" fillId="0" borderId="22" numFmtId="0" xfId="0" applyFont="1" applyBorder="1" applyAlignment="1">
      <alignment horizontal="left"/>
    </xf>
    <xf fontId="21" fillId="0" borderId="22" numFmtId="0" xfId="0" applyFont="1" applyBorder="1" applyAlignment="1">
      <alignment horizontal="left" wrapText="1"/>
    </xf>
    <xf fontId="22" fillId="0" borderId="22" numFmtId="0" xfId="0" applyFont="1" applyBorder="1" applyAlignment="1">
      <alignment horizontal="left"/>
    </xf>
    <xf fontId="21" fillId="0" borderId="24" numFmtId="0" xfId="0" applyFont="1" applyBorder="1" applyAlignment="1">
      <alignment horizontal="left" vertical="center" wrapText="1"/>
    </xf>
    <xf fontId="28" fillId="0" borderId="24" numFmtId="2" xfId="0" applyNumberFormat="1" applyFont="1" applyBorder="1" applyAlignment="1">
      <alignment horizontal="right" vertical="center" wrapText="1"/>
    </xf>
    <xf fontId="28" fillId="0" borderId="24" numFmtId="0" xfId="0" applyFont="1" applyBorder="1" applyAlignment="1">
      <alignment horizontal="right" vertical="center" wrapText="1"/>
    </xf>
    <xf fontId="21" fillId="0" borderId="20" numFmtId="0" xfId="0" applyFont="1" applyBorder="1" applyAlignment="1">
      <alignment horizontal="left"/>
    </xf>
    <xf fontId="21" fillId="0" borderId="20" numFmtId="0" xfId="0" applyFont="1" applyBorder="1" applyAlignment="1">
      <alignment horizontal="center" vertical="center"/>
    </xf>
    <xf fontId="28" fillId="0" borderId="20" numFmtId="0" xfId="0" applyFont="1" applyBorder="1" applyAlignment="1">
      <alignment horizontal="right" vertical="center" wrapText="1"/>
    </xf>
    <xf fontId="0" fillId="0" borderId="25" numFmtId="0" xfId="0" applyBorder="1"/>
    <xf fontId="21" fillId="0" borderId="20" numFmtId="0" xfId="0" applyFont="1" applyBorder="1" applyAlignment="1">
      <alignment wrapText="1"/>
    </xf>
    <xf fontId="21" fillId="0" borderId="20" numFmtId="0" xfId="0" applyFont="1" applyBorder="1"/>
    <xf fontId="28" fillId="0" borderId="26" numFmtId="0" xfId="0" applyFont="1" applyBorder="1" applyAlignment="1">
      <alignment horizontal="right" vertical="center" wrapText="1"/>
    </xf>
    <xf fontId="21" fillId="0" borderId="20" numFmtId="0" xfId="0" applyFont="1" applyBorder="1" applyAlignment="1">
      <alignment horizontal="left" wrapText="1"/>
    </xf>
    <xf fontId="21" fillId="0" borderId="19" numFmtId="0" xfId="0" applyFont="1" applyBorder="1" applyAlignment="1">
      <alignment horizontal="left"/>
    </xf>
    <xf fontId="28" fillId="0" borderId="19" numFmtId="2" xfId="0" applyNumberFormat="1" applyFont="1" applyBorder="1" applyAlignment="1">
      <alignment horizontal="right" vertical="center" wrapText="1"/>
    </xf>
    <xf fontId="27" fillId="0" borderId="22" numFmtId="0" xfId="0" applyFont="1" applyBorder="1" applyAlignment="1">
      <alignment horizontal="left" wrapText="1"/>
    </xf>
    <xf fontId="21" fillId="0" borderId="22" numFmtId="0" xfId="0" applyFont="1" applyBorder="1" applyAlignment="1">
      <alignment horizontal="right" wrapText="1"/>
    </xf>
    <xf fontId="21" fillId="0" borderId="22" numFmtId="0" xfId="0" applyFont="1" applyBorder="1" applyAlignment="1">
      <alignment horizontal="center"/>
    </xf>
    <xf fontId="24" fillId="0" borderId="22" numFmtId="0" xfId="0" applyFont="1" applyBorder="1" applyAlignment="1">
      <alignment horizontal="right" vertical="center" wrapText="1"/>
    </xf>
    <xf fontId="26" fillId="0" borderId="22" numFmtId="0" xfId="0" applyFont="1" applyBorder="1" applyAlignment="1">
      <alignment horizontal="right" vertical="center" wrapText="1"/>
    </xf>
    <xf fontId="24" fillId="0" borderId="22" numFmtId="165" xfId="0" applyNumberFormat="1" applyFont="1" applyBorder="1" applyAlignment="1">
      <alignment horizontal="right" vertical="center" wrapText="1"/>
    </xf>
    <xf fontId="29" fillId="0" borderId="22" numFmtId="2" xfId="0" applyNumberFormat="1" applyFont="1" applyBorder="1" applyAlignment="1">
      <alignment horizontal="right" vertical="center" wrapText="1"/>
    </xf>
    <xf fontId="25" fillId="0" borderId="22" numFmtId="2" xfId="0" applyNumberFormat="1" applyFont="1" applyBorder="1" applyAlignment="1">
      <alignment horizontal="right" vertical="center" wrapText="1"/>
    </xf>
    <xf fontId="0" fillId="0" borderId="0" numFmtId="0" xfId="0"/>
    <xf fontId="16" fillId="0" borderId="15" numFmtId="0" xfId="0" applyFont="1" applyBorder="1" applyAlignment="1">
      <alignment horizontal="center"/>
    </xf>
    <xf fontId="16" fillId="0" borderId="16" numFmtId="0" xfId="0" applyFont="1" applyBorder="1" applyAlignment="1">
      <alignment horizontal="center"/>
    </xf>
    <xf fontId="16" fillId="0" borderId="17" numFmtId="0" xfId="0" applyFont="1" applyBorder="1" applyAlignment="1">
      <alignment horizontal="center"/>
    </xf>
    <xf fontId="0" fillId="0" borderId="23" numFmtId="9" xfId="0" applyNumberFormat="1" applyBorder="1"/>
    <xf fontId="0" fillId="0" borderId="0" numFmtId="0" xfId="0" applyAlignment="1">
      <alignment horizontal="right"/>
    </xf>
    <xf fontId="16" fillId="0" borderId="23" numFmtId="0" xfId="0" applyFont="1" applyBorder="1" applyAlignment="1">
      <alignment horizontal="right"/>
    </xf>
    <xf fontId="0" fillId="0" borderId="23" numFmtId="0" xfId="0" applyBorder="1"/>
    <xf fontId="0" fillId="0" borderId="23" numFmtId="0" xfId="0" applyBorder="1" applyAlignment="1">
      <alignment horizontal="right"/>
    </xf>
    <xf fontId="16" fillId="0" borderId="12" numFmtId="0" xfId="0" applyFont="1" applyBorder="1" applyAlignment="1">
      <alignment horizontal="right"/>
    </xf>
    <xf fontId="0" fillId="0" borderId="12" numFmtId="0" xfId="0" applyBorder="1" applyAlignment="1">
      <alignment horizontal="right"/>
    </xf>
    <xf fontId="16" fillId="0" borderId="15" numFmtId="0" xfId="0" applyFont="1" applyBorder="1" applyAlignment="1">
      <alignment horizontal="right"/>
    </xf>
    <xf fontId="16" fillId="0" borderId="16" numFmtId="0" xfId="0" applyFont="1" applyBorder="1" applyAlignment="1">
      <alignment horizontal="right"/>
    </xf>
    <xf fontId="16" fillId="0" borderId="17" numFmtId="0" xfId="0" applyFont="1" applyBorder="1" applyAlignment="1">
      <alignment horizontal="right"/>
    </xf>
    <xf fontId="27" fillId="0" borderId="13" numFmtId="2" xfId="0" applyNumberFormat="1" applyFont="1" applyBorder="1" applyAlignment="1">
      <alignment horizontal="right" vertical="center" wrapText="1"/>
    </xf>
    <xf fontId="21" fillId="0" borderId="13" numFmtId="2" xfId="0" applyNumberFormat="1" applyFont="1" applyBorder="1" applyAlignment="1">
      <alignment horizontal="right" vertical="center" wrapText="1"/>
    </xf>
    <xf fontId="24" fillId="0" borderId="23" numFmtId="0" xfId="0" applyFont="1" applyBorder="1"/>
    <xf fontId="21" fillId="0" borderId="23" numFmtId="0" xfId="0" applyFont="1" applyBorder="1" applyAlignment="1">
      <alignment horizontal="center" vertical="center"/>
    </xf>
    <xf fontId="24" fillId="0" borderId="23" numFmtId="2" xfId="0" applyNumberFormat="1" applyFont="1" applyBorder="1" applyAlignment="1">
      <alignment horizontal="right" vertical="center" wrapText="1"/>
    </xf>
    <xf fontId="22" fillId="0" borderId="21" numFmtId="0" xfId="0" applyFont="1" applyBorder="1" applyAlignment="1">
      <alignment vertical="center" wrapText="1"/>
    </xf>
    <xf fontId="21" fillId="0" borderId="21" numFmtId="0" xfId="0" applyFont="1" applyBorder="1" applyAlignment="1">
      <alignment horizontal="right" vertical="center" wrapText="1"/>
    </xf>
    <xf fontId="21" fillId="0" borderId="0" numFmtId="0" xfId="0" applyFont="1"/>
    <xf fontId="22" fillId="0" borderId="27" numFmtId="0" xfId="0" applyFont="1" applyBorder="1" applyAlignment="1">
      <alignment vertical="center" wrapText="1"/>
    </xf>
    <xf fontId="21" fillId="0" borderId="27" numFmtId="0" xfId="0" applyFont="1" applyBorder="1" applyAlignment="1">
      <alignment horizontal="center" vertical="center"/>
    </xf>
    <xf fontId="21" fillId="0" borderId="27" numFmtId="0" xfId="0" applyFont="1" applyBorder="1" applyAlignment="1">
      <alignment horizontal="left" vertical="center" wrapText="1"/>
    </xf>
    <xf fontId="21" fillId="0" borderId="0" numFmtId="0" xfId="0" applyFont="1" applyAlignment="1">
      <alignment horizontal="right" vertical="center" wrapText="1"/>
    </xf>
    <xf fontId="21" fillId="0" borderId="0" numFmtId="0" xfId="0" applyFont="1" applyAlignment="1">
      <alignment horizontal="center" vertical="center"/>
    </xf>
    <xf fontId="21" fillId="0" borderId="0" numFmtId="0" xfId="0" applyFont="1" applyAlignment="1">
      <alignment horizontal="left" vertical="center" wrapText="1"/>
    </xf>
    <xf fontId="21" fillId="0" borderId="0" numFmtId="0" xfId="0" applyFont="1" applyAlignment="1">
      <alignment horizontal="center" vertical="center" wrapText="1"/>
    </xf>
    <xf fontId="16" fillId="0" borderId="0" numFmtId="0" xfId="0" applyFont="1"/>
    <xf fontId="21" fillId="0" borderId="0" numFmtId="0" xfId="0" applyFont="1" applyAlignment="1">
      <alignment horizontal="right"/>
    </xf>
    <xf fontId="21" fillId="0" borderId="0" numFmtId="0" xfId="0" applyFont="1" applyAlignment="1">
      <alignment vertical="center" wrapText="1"/>
    </xf>
    <xf fontId="30" fillId="24" borderId="0" numFmtId="0" xfId="0" applyFont="1" applyFill="1" applyAlignment="1">
      <alignment horizontal="center" vertical="center" wrapText="1"/>
    </xf>
    <xf fontId="30" fillId="24" borderId="0" numFmtId="166" xfId="0" applyNumberFormat="1" applyFont="1" applyFill="1" applyAlignment="1">
      <alignment vertical="center" wrapText="1"/>
    </xf>
    <xf fontId="30" fillId="24" borderId="0" numFmtId="0" xfId="0" applyFont="1" applyFill="1" applyAlignment="1">
      <alignment vertical="center" wrapText="1"/>
    </xf>
    <xf fontId="0" fillId="0" borderId="0" numFmtId="0" xfId="0" applyAlignment="1">
      <alignment vertical="justify" wrapText="1"/>
    </xf>
    <xf fontId="31" fillId="0" borderId="0" numFmtId="0" xfId="0" applyFont="1" applyAlignment="1">
      <alignment vertical="center" wrapText="1"/>
    </xf>
    <xf fontId="16" fillId="0" borderId="0" numFmtId="0" xfId="0" applyFont="1" applyAlignment="1">
      <alignment vertical="justify" wrapText="1"/>
    </xf>
    <xf fontId="21" fillId="0" borderId="0" numFmtId="0" xfId="0" applyFont="1" applyAlignment="1">
      <alignment horizontal="center" vertical="justify" wrapText="1"/>
    </xf>
    <xf fontId="22" fillId="0" borderId="0" numFmtId="0" xfId="0" applyFont="1" applyAlignment="1">
      <alignment vertical="center" wrapText="1"/>
    </xf>
    <xf fontId="22" fillId="0" borderId="23" numFmtId="0" xfId="0" applyFont="1" applyBorder="1" applyAlignment="1">
      <alignment horizontal="center" vertical="center" wrapText="1"/>
    </xf>
    <xf fontId="21" fillId="0" borderId="23" numFmtId="0" xfId="0" applyFont="1" applyBorder="1" applyAlignment="1">
      <alignment horizontal="left" vertical="center" wrapText="1"/>
    </xf>
    <xf fontId="21" fillId="0" borderId="23" numFmtId="0" xfId="0" applyFont="1" applyBorder="1" applyAlignment="1">
      <alignment horizontal="center" vertical="center" wrapText="1"/>
    </xf>
    <xf fontId="21" fillId="0" borderId="23" numFmtId="164" xfId="0" applyNumberFormat="1" applyFont="1" applyBorder="1" applyAlignment="1">
      <alignment horizontal="center" vertical="center" wrapText="1"/>
    </xf>
    <xf fontId="21" fillId="0" borderId="23" numFmtId="4" xfId="0" applyNumberFormat="1" applyFont="1" applyBorder="1" applyAlignment="1">
      <alignment horizontal="center" vertical="center" wrapText="1"/>
    </xf>
    <xf fontId="32" fillId="0" borderId="0" numFmtId="0" xfId="0" applyFont="1" applyAlignment="1">
      <alignment horizontal="left" vertical="center" wrapText="1"/>
    </xf>
    <xf fontId="33" fillId="0" borderId="0" numFmtId="0" xfId="0" applyFont="1" applyAlignment="1">
      <alignment vertical="center" wrapText="1"/>
    </xf>
    <xf fontId="32" fillId="0" borderId="0" numFmtId="0" xfId="0" applyFont="1" applyAlignment="1">
      <alignment horizontal="right" vertical="center" wrapText="1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0"/>
  </sheetPr>
  <sheetViews>
    <sheetView workbookViewId="0" zoomScale="100">
      <selection activeCell="C8" activeCellId="0" sqref="C8:H8"/>
    </sheetView>
  </sheetViews>
  <sheetFormatPr baseColWidth="8" customHeight="1" defaultRowHeight="12.75"/>
  <cols>
    <col customWidth="1" min="1" max="1" width="37.421875"/>
    <col customWidth="1" min="2" max="2" width="10.140625"/>
    <col customWidth="1" min="3" max="3" width="11.28125"/>
    <col customWidth="1" min="4" max="4" width="10.140599999999999"/>
    <col customWidth="1" min="5" max="5" width="9.8554700000000004"/>
    <col customWidth="1" hidden="1" min="6" max="6" width="11"/>
    <col customWidth="1" min="7" max="7" width="9.28125"/>
    <col customWidth="1" min="8" max="8" width="9.4257799999999996"/>
  </cols>
  <sheetData>
    <row r="1" ht="15.75" hidden="1" customHeight="1">
      <c r="C1" s="1"/>
      <c r="D1" s="1"/>
      <c r="E1" s="1"/>
      <c r="F1" s="1"/>
      <c r="G1" s="1"/>
    </row>
    <row r="2" ht="15" hidden="1" customHeight="1">
      <c r="C2" s="1"/>
      <c r="D2" s="1"/>
      <c r="E2" s="1"/>
      <c r="F2" s="1"/>
      <c r="G2" s="1"/>
    </row>
    <row r="3" ht="15" hidden="1" customHeight="1">
      <c r="C3" s="1"/>
      <c r="D3" s="1"/>
      <c r="E3" s="1"/>
      <c r="F3" s="1"/>
      <c r="G3" s="1"/>
    </row>
    <row r="4" ht="16.5" hidden="1" customHeight="1">
      <c r="C4" s="1"/>
      <c r="D4" s="1"/>
      <c r="E4" s="1"/>
      <c r="F4" s="1"/>
      <c r="G4" s="1"/>
    </row>
    <row r="5" ht="14.25" customHeight="1">
      <c r="A5" s="2"/>
      <c r="B5" s="3"/>
      <c r="C5" s="3" t="s">
        <v>0</v>
      </c>
      <c r="D5" s="3"/>
      <c r="E5" s="3"/>
      <c r="F5" s="3"/>
      <c r="G5" s="3"/>
      <c r="H5" s="3"/>
    </row>
    <row r="6" ht="15.75" customHeight="1">
      <c r="A6" s="2"/>
      <c r="B6" s="3"/>
      <c r="C6" s="3" t="s">
        <v>1</v>
      </c>
      <c r="D6" s="3"/>
      <c r="E6" s="3"/>
      <c r="F6" s="3"/>
      <c r="G6" s="3"/>
      <c r="H6" s="3"/>
    </row>
    <row r="7" ht="14.25" customHeight="1">
      <c r="A7" s="2"/>
      <c r="B7" s="3"/>
      <c r="C7" s="3" t="s">
        <v>2</v>
      </c>
      <c r="D7" s="3"/>
      <c r="E7" s="3"/>
      <c r="F7" s="3"/>
      <c r="G7" s="3"/>
      <c r="H7" s="3"/>
    </row>
    <row r="8" ht="18.75" customHeight="1">
      <c r="A8" s="2"/>
      <c r="B8" s="2"/>
      <c r="C8" s="3" t="s">
        <v>3</v>
      </c>
      <c r="D8" s="3"/>
      <c r="E8" s="3"/>
      <c r="F8" s="3"/>
      <c r="G8" s="3"/>
      <c r="H8" s="3"/>
    </row>
    <row r="9" ht="12.75" customHeight="1">
      <c r="A9" s="2"/>
      <c r="B9" s="3"/>
      <c r="C9" s="3"/>
      <c r="D9" s="3"/>
      <c r="E9" s="3"/>
      <c r="F9" s="3"/>
      <c r="G9" s="3"/>
      <c r="H9" s="3"/>
    </row>
    <row r="10" ht="34.5" customHeight="1">
      <c r="A10" s="4" t="s">
        <v>4</v>
      </c>
      <c r="B10" s="4"/>
      <c r="C10" s="4"/>
      <c r="D10" s="4"/>
      <c r="E10" s="4"/>
      <c r="F10" s="4"/>
      <c r="G10" s="4"/>
      <c r="H10" s="4"/>
    </row>
    <row r="11" ht="12.75" customHeight="1">
      <c r="A11" s="5" t="s">
        <v>5</v>
      </c>
      <c r="B11" s="6" t="s">
        <v>6</v>
      </c>
      <c r="C11" s="7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8"/>
    </row>
    <row r="12" ht="80.25" customHeight="1">
      <c r="A12" s="9"/>
      <c r="B12" s="10"/>
      <c r="C12" s="11"/>
      <c r="D12" s="9"/>
      <c r="E12" s="9"/>
      <c r="F12" s="9"/>
      <c r="G12" s="9"/>
      <c r="H12" s="9"/>
    </row>
    <row r="13" ht="16.5" customHeight="1">
      <c r="A13" s="12" t="s">
        <v>13</v>
      </c>
      <c r="B13" s="13"/>
      <c r="C13" s="13"/>
      <c r="D13" s="13"/>
      <c r="E13" s="13"/>
      <c r="F13" s="13"/>
      <c r="G13" s="13"/>
      <c r="H13" s="14"/>
    </row>
    <row r="14" ht="51" customHeight="1">
      <c r="A14" s="15" t="s">
        <v>14</v>
      </c>
      <c r="B14" s="16" t="s">
        <v>15</v>
      </c>
      <c r="C14" s="17">
        <v>800.96000000000004</v>
      </c>
      <c r="D14" s="18">
        <v>853.28999999999996</v>
      </c>
      <c r="E14" s="18">
        <f>D14*98.3%</f>
        <v>838.78406999999993</v>
      </c>
      <c r="F14" s="18">
        <f>E14*102%</f>
        <v>855.55975139999998</v>
      </c>
      <c r="G14" s="18">
        <f>F14*100.7%</f>
        <v>861.54866965980011</v>
      </c>
      <c r="H14" s="18">
        <f>G14*102%</f>
        <v>878.77964305299611</v>
      </c>
    </row>
    <row r="15" ht="44.25" customHeight="1">
      <c r="A15" s="19" t="s">
        <v>16</v>
      </c>
      <c r="B15" s="20"/>
      <c r="C15" s="21"/>
      <c r="D15" s="21"/>
      <c r="E15" s="22"/>
      <c r="F15" s="22"/>
      <c r="G15" s="22"/>
      <c r="H15" s="22"/>
    </row>
    <row r="16" ht="45.75" customHeight="1">
      <c r="A16" s="23" t="s">
        <v>17</v>
      </c>
      <c r="B16" s="24" t="s">
        <v>15</v>
      </c>
      <c r="C16" s="25">
        <v>5</v>
      </c>
      <c r="D16" s="25">
        <v>7</v>
      </c>
      <c r="E16" s="25">
        <f>D16*106.5%</f>
        <v>7.4550000000000001</v>
      </c>
      <c r="F16" s="25"/>
      <c r="G16" s="25">
        <f>E16*105.8%</f>
        <v>7.8873900000000008</v>
      </c>
      <c r="H16" s="25">
        <f>G16*104.90000000000001%</f>
        <v>8.2738721100000028</v>
      </c>
    </row>
    <row r="17" ht="14.25" customHeight="1">
      <c r="A17" s="26" t="s">
        <v>18</v>
      </c>
      <c r="B17" s="27" t="s">
        <v>15</v>
      </c>
      <c r="C17" s="28">
        <v>77</v>
      </c>
      <c r="D17" s="28">
        <v>102.59999999999999</v>
      </c>
      <c r="E17" s="28">
        <f t="shared" ref="E17:E19" si="0">D17*98.3%</f>
        <v>100.85579999999999</v>
      </c>
      <c r="F17" s="28">
        <f t="shared" ref="F17:F19" si="1">E17*93.3%</f>
        <v>94.098461399999977</v>
      </c>
      <c r="G17" s="28">
        <f t="shared" ref="G17:G19" si="2">F17*100.7%</f>
        <v>94.75715062979998</v>
      </c>
      <c r="H17" s="28">
        <f t="shared" ref="H17:H19" si="3">G17*100.7%</f>
        <v>95.420450684208589</v>
      </c>
    </row>
    <row r="18" ht="14.25" customHeight="1">
      <c r="A18" s="26" t="s">
        <v>19</v>
      </c>
      <c r="B18" s="27" t="s">
        <v>15</v>
      </c>
      <c r="C18" s="29">
        <v>19.800000000000001</v>
      </c>
      <c r="D18" s="25">
        <v>19.800000000000001</v>
      </c>
      <c r="E18" s="28">
        <f t="shared" si="0"/>
        <v>19.4634</v>
      </c>
      <c r="F18" s="28">
        <f t="shared" si="1"/>
        <v>18.159352199999997</v>
      </c>
      <c r="G18" s="28">
        <f t="shared" si="2"/>
        <v>18.2864676654</v>
      </c>
      <c r="H18" s="28">
        <f t="shared" si="3"/>
        <v>18.414472939057802</v>
      </c>
    </row>
    <row r="19" ht="28.5" customHeight="1">
      <c r="A19" s="30" t="s">
        <v>20</v>
      </c>
      <c r="B19" s="27" t="s">
        <v>15</v>
      </c>
      <c r="C19" s="31">
        <v>209.30000000000001</v>
      </c>
      <c r="D19" s="25">
        <v>219.19999999999999</v>
      </c>
      <c r="E19" s="28">
        <f t="shared" si="0"/>
        <v>215.47359999999998</v>
      </c>
      <c r="F19" s="28">
        <f t="shared" si="1"/>
        <v>201.03686879999995</v>
      </c>
      <c r="G19" s="28">
        <f t="shared" si="2"/>
        <v>202.44412688159997</v>
      </c>
      <c r="H19" s="28">
        <f t="shared" si="3"/>
        <v>203.86123576977118</v>
      </c>
    </row>
    <row r="20" ht="15.75" customHeight="1">
      <c r="A20" s="26" t="s">
        <v>21</v>
      </c>
      <c r="B20" s="27" t="s">
        <v>22</v>
      </c>
      <c r="C20" s="31">
        <v>1.04</v>
      </c>
      <c r="D20" s="31">
        <v>1.04</v>
      </c>
      <c r="E20" s="31">
        <v>1.04</v>
      </c>
      <c r="F20" s="31">
        <v>1.04</v>
      </c>
      <c r="G20" s="31">
        <v>1.04</v>
      </c>
      <c r="H20" s="31">
        <v>1.04</v>
      </c>
    </row>
    <row r="21" ht="15.75" customHeight="1">
      <c r="A21" s="26" t="s">
        <v>23</v>
      </c>
      <c r="B21" s="27" t="s">
        <v>15</v>
      </c>
      <c r="C21" s="31">
        <v>28.23</v>
      </c>
      <c r="D21" s="25">
        <v>28.23</v>
      </c>
      <c r="E21" s="25">
        <f t="shared" ref="E21:E22" si="4">D21*104.90000000000001%</f>
        <v>29.613270000000004</v>
      </c>
      <c r="F21" s="25"/>
      <c r="G21" s="25">
        <f t="shared" ref="G21:G22" si="5">E21*105.59999999999999%</f>
        <v>31.271613120000005</v>
      </c>
      <c r="H21" s="25">
        <f t="shared" ref="H21:H22" si="6">G21*106.2%</f>
        <v>33.210453133440005</v>
      </c>
    </row>
    <row r="22" ht="15.75" customHeight="1">
      <c r="A22" s="26" t="s">
        <v>24</v>
      </c>
      <c r="B22" s="27" t="s">
        <v>15</v>
      </c>
      <c r="C22" s="31">
        <v>77.920000000000002</v>
      </c>
      <c r="D22" s="25">
        <v>83.849999999999994</v>
      </c>
      <c r="E22" s="25">
        <f t="shared" si="4"/>
        <v>87.958650000000006</v>
      </c>
      <c r="F22" s="25"/>
      <c r="G22" s="25">
        <f t="shared" si="5"/>
        <v>92.884334400000014</v>
      </c>
      <c r="H22" s="25">
        <f t="shared" si="6"/>
        <v>98.643163132800026</v>
      </c>
    </row>
    <row r="23" ht="15.75" customHeight="1">
      <c r="A23" s="26" t="s">
        <v>25</v>
      </c>
      <c r="B23" s="27" t="s">
        <v>15</v>
      </c>
      <c r="C23" s="31">
        <f t="shared" ref="C23:H23" si="7">C14-C16-C17-C18-C19-C20-C21-C22</f>
        <v>382.67000000000002</v>
      </c>
      <c r="D23" s="31">
        <f t="shared" si="7"/>
        <v>391.56999999999994</v>
      </c>
      <c r="E23" s="25">
        <f t="shared" si="7"/>
        <v>376.92435</v>
      </c>
      <c r="F23" s="25">
        <f t="shared" si="7"/>
        <v>541.22506900000008</v>
      </c>
      <c r="G23" s="25">
        <f t="shared" si="7"/>
        <v>412.97758696300019</v>
      </c>
      <c r="H23" s="25">
        <f t="shared" si="7"/>
        <v>419.91599528371864</v>
      </c>
    </row>
    <row r="24" ht="33" hidden="1" customHeight="1">
      <c r="A24" s="32" t="s">
        <v>26</v>
      </c>
      <c r="B24" s="27" t="s">
        <v>15</v>
      </c>
      <c r="C24" s="31"/>
      <c r="D24" s="31"/>
      <c r="E24" s="25"/>
      <c r="F24" s="25"/>
      <c r="G24" s="25"/>
      <c r="H24" s="25"/>
    </row>
    <row r="25" ht="29.25" customHeight="1">
      <c r="A25" s="33" t="s">
        <v>27</v>
      </c>
      <c r="B25" s="10" t="s">
        <v>15</v>
      </c>
      <c r="C25" s="34">
        <v>143.5</v>
      </c>
      <c r="D25" s="35">
        <v>238.5</v>
      </c>
      <c r="E25" s="35">
        <v>202.80000000000001</v>
      </c>
      <c r="F25" s="35"/>
      <c r="G25" s="35">
        <v>98.599999999999994</v>
      </c>
      <c r="H25" s="35">
        <v>87.900000000000006</v>
      </c>
    </row>
    <row r="26" ht="34.5" customHeight="1">
      <c r="A26" s="12" t="s">
        <v>28</v>
      </c>
      <c r="B26" s="13"/>
      <c r="C26" s="13"/>
      <c r="D26" s="13"/>
      <c r="E26" s="13"/>
      <c r="F26" s="13"/>
      <c r="G26" s="13"/>
      <c r="H26" s="14"/>
    </row>
    <row r="27" ht="61.5" customHeight="1">
      <c r="A27" s="36" t="s">
        <v>29</v>
      </c>
      <c r="B27" s="27" t="s">
        <v>15</v>
      </c>
      <c r="C27" s="37">
        <v>704.26999999999998</v>
      </c>
      <c r="D27" s="37">
        <v>823.53999999999996</v>
      </c>
      <c r="E27" s="38">
        <f>D27*98.3%</f>
        <v>809.53981999999996</v>
      </c>
      <c r="F27" s="38"/>
      <c r="G27" s="38">
        <f>E27*100.7%</f>
        <v>815.20659874</v>
      </c>
      <c r="H27" s="38">
        <f>G27*100.7%</f>
        <v>820.91304493118014</v>
      </c>
    </row>
    <row r="28" ht="14.25" hidden="1" customHeight="1">
      <c r="A28" s="39" t="s">
        <v>30</v>
      </c>
      <c r="B28" s="27" t="s">
        <v>15</v>
      </c>
      <c r="C28" s="40"/>
      <c r="D28" s="41"/>
      <c r="E28" s="38"/>
      <c r="F28" s="38"/>
      <c r="G28" s="38"/>
      <c r="H28" s="38"/>
    </row>
    <row r="29" ht="15.75" hidden="1" customHeight="1">
      <c r="A29" s="39" t="s">
        <v>31</v>
      </c>
      <c r="B29" s="42" t="s">
        <v>32</v>
      </c>
      <c r="C29" s="40"/>
      <c r="D29" s="41"/>
      <c r="E29" s="38"/>
      <c r="F29" s="38"/>
      <c r="G29" s="38"/>
      <c r="H29" s="38"/>
    </row>
    <row r="30" ht="45.75" customHeight="1">
      <c r="A30" s="43" t="s">
        <v>33</v>
      </c>
      <c r="B30" s="27"/>
      <c r="C30" s="40"/>
      <c r="D30" s="41"/>
      <c r="E30" s="38"/>
      <c r="F30" s="38"/>
      <c r="G30" s="38"/>
      <c r="H30" s="38"/>
    </row>
    <row r="31" ht="25.5" customHeight="1">
      <c r="A31" s="30" t="s">
        <v>34</v>
      </c>
      <c r="B31" s="27" t="s">
        <v>15</v>
      </c>
      <c r="C31" s="31">
        <v>77</v>
      </c>
      <c r="D31" s="31">
        <v>102.59999999999999</v>
      </c>
      <c r="E31" s="29">
        <f>D31*102.59999999999999%</f>
        <v>105.2676</v>
      </c>
      <c r="F31" s="29">
        <f>E31*108.40000000000001%</f>
        <v>114.11007840000001</v>
      </c>
      <c r="G31" s="29">
        <f>F31*102.09999999999999%</f>
        <v>116.5063900464</v>
      </c>
      <c r="H31" s="29">
        <f>G31*102.8%</f>
        <v>119.76856896769921</v>
      </c>
    </row>
    <row r="32" ht="26.25" customHeight="1">
      <c r="A32" s="30" t="s">
        <v>19</v>
      </c>
      <c r="B32" s="27" t="s">
        <v>15</v>
      </c>
      <c r="C32" s="31">
        <v>19.800000000000001</v>
      </c>
      <c r="D32" s="31">
        <v>19.800000000000001</v>
      </c>
      <c r="E32" s="29">
        <f>D32*101.40000000000001%</f>
        <v>20.077200000000001</v>
      </c>
      <c r="F32" s="29"/>
      <c r="G32" s="29">
        <f>E32*101.59999999999999%</f>
        <v>20.398435200000002</v>
      </c>
      <c r="H32" s="29">
        <f>G32*102.2%</f>
        <v>20.847200774400001</v>
      </c>
    </row>
    <row r="33" ht="35.25" customHeight="1">
      <c r="A33" s="30" t="s">
        <v>35</v>
      </c>
      <c r="B33" s="10" t="s">
        <v>15</v>
      </c>
      <c r="C33" s="31">
        <v>222.72999999999999</v>
      </c>
      <c r="D33" s="31">
        <v>235.08000000000001</v>
      </c>
      <c r="E33" s="29">
        <f>D33*98.299999999999997%</f>
        <v>231.08364</v>
      </c>
      <c r="F33" s="29"/>
      <c r="G33" s="29">
        <f>E33*100.7%</f>
        <v>232.70122548000003</v>
      </c>
      <c r="H33" s="29">
        <f>G33*104.40000000000001%</f>
        <v>242.94007940112004</v>
      </c>
    </row>
    <row r="34" ht="35.25" customHeight="1">
      <c r="A34" s="30" t="s">
        <v>36</v>
      </c>
      <c r="B34" s="10" t="s">
        <v>15</v>
      </c>
      <c r="C34" s="31">
        <f>C27-C31-C32-C33</f>
        <v>384.74000000000001</v>
      </c>
      <c r="D34" s="31">
        <f>D27-D31-D32-D33</f>
        <v>466.05999999999995</v>
      </c>
      <c r="E34" s="31">
        <f>E27-E31-E32-E33</f>
        <v>453.11138</v>
      </c>
      <c r="F34" s="31">
        <f>F27-F31-F32-F33</f>
        <v>-114.11007840000001</v>
      </c>
      <c r="G34" s="31">
        <f>G27-G31-G32-G33</f>
        <v>445.60054801359991</v>
      </c>
      <c r="H34" s="31">
        <f>H27-H31-H32-H33</f>
        <v>437.35719578796085</v>
      </c>
    </row>
    <row r="35" ht="15.75">
      <c r="A35" s="12" t="s">
        <v>37</v>
      </c>
      <c r="B35" s="13"/>
      <c r="C35" s="13"/>
      <c r="D35" s="13"/>
      <c r="E35" s="13"/>
      <c r="F35" s="13"/>
      <c r="G35" s="13"/>
      <c r="H35" s="14"/>
    </row>
    <row r="36" ht="45.75" customHeight="1">
      <c r="A36" s="36" t="s">
        <v>38</v>
      </c>
      <c r="B36" s="24" t="s">
        <v>39</v>
      </c>
      <c r="C36" s="44">
        <v>7.3799999999999999</v>
      </c>
      <c r="D36" s="44">
        <v>7.3799999999999999</v>
      </c>
      <c r="E36" s="44">
        <v>7.3799999999999999</v>
      </c>
      <c r="F36" s="44">
        <v>7.3799999999999999</v>
      </c>
      <c r="G36" s="44">
        <v>7.3799999999999999</v>
      </c>
      <c r="H36" s="44">
        <v>7.3799999999999999</v>
      </c>
    </row>
    <row r="37" ht="16.5" customHeight="1">
      <c r="A37" s="43" t="s">
        <v>40</v>
      </c>
      <c r="B37" s="27"/>
      <c r="C37" s="45"/>
      <c r="D37" s="45"/>
      <c r="E37" s="38"/>
      <c r="F37" s="38"/>
      <c r="G37" s="29"/>
      <c r="H37" s="38"/>
    </row>
    <row r="38" ht="48" customHeight="1">
      <c r="A38" s="30" t="s">
        <v>17</v>
      </c>
      <c r="B38" s="27" t="s">
        <v>39</v>
      </c>
      <c r="C38" s="46">
        <v>5.0000000000000003e-002</v>
      </c>
      <c r="D38" s="46">
        <v>5.0000000000000003e-002</v>
      </c>
      <c r="E38" s="29">
        <f t="shared" ref="E38:E55" si="8">D38*100.05%</f>
        <v>5.0025e-002</v>
      </c>
      <c r="F38" s="29">
        <f t="shared" ref="F38:F55" si="9">E38*101%</f>
        <v>5.0525250000000001e-002</v>
      </c>
      <c r="G38" s="29">
        <f t="shared" ref="G38:G55" si="10">E38*100.06%</f>
        <v>5.0055014999999994e-002</v>
      </c>
      <c r="H38" s="29">
        <f t="shared" ref="H38:H55" si="11">G38*100.06%</f>
        <v>5.0085048008999988e-002</v>
      </c>
    </row>
    <row r="39" ht="15.75" customHeight="1">
      <c r="A39" s="47" t="s">
        <v>18</v>
      </c>
      <c r="B39" s="27" t="s">
        <v>39</v>
      </c>
      <c r="C39" s="46">
        <v>0.20000000000000001</v>
      </c>
      <c r="D39" s="46">
        <v>0.20000000000000001</v>
      </c>
      <c r="E39" s="29">
        <f t="shared" si="8"/>
        <v>0.2001</v>
      </c>
      <c r="F39" s="29">
        <f t="shared" si="9"/>
        <v>0.202101</v>
      </c>
      <c r="G39" s="29">
        <f t="shared" si="10"/>
        <v>0.20022005999999998</v>
      </c>
      <c r="H39" s="29">
        <f t="shared" si="11"/>
        <v>0.20034019203599995</v>
      </c>
    </row>
    <row r="40" ht="32.25" customHeight="1">
      <c r="A40" s="48" t="s">
        <v>41</v>
      </c>
      <c r="B40" s="27" t="s">
        <v>39</v>
      </c>
      <c r="C40" s="46">
        <v>0.14999999999999999</v>
      </c>
      <c r="D40" s="46">
        <v>0.14999999999999999</v>
      </c>
      <c r="E40" s="29">
        <f t="shared" si="8"/>
        <v>0.15007499999999999</v>
      </c>
      <c r="F40" s="29">
        <f t="shared" si="9"/>
        <v>0.15157574999999998</v>
      </c>
      <c r="G40" s="29">
        <f t="shared" si="10"/>
        <v>0.15016504499999997</v>
      </c>
      <c r="H40" s="29">
        <f t="shared" si="11"/>
        <v>0.15025514402699996</v>
      </c>
    </row>
    <row r="41" ht="13.5" customHeight="1">
      <c r="A41" s="47" t="s">
        <v>42</v>
      </c>
      <c r="B41" s="27" t="s">
        <v>39</v>
      </c>
      <c r="C41" s="46">
        <v>0.57999999999999996</v>
      </c>
      <c r="D41" s="46">
        <v>0.57999999999999996</v>
      </c>
      <c r="E41" s="29">
        <f t="shared" si="8"/>
        <v>0.58028999999999997</v>
      </c>
      <c r="F41" s="29">
        <f t="shared" si="9"/>
        <v>0.58609290000000003</v>
      </c>
      <c r="G41" s="29">
        <f t="shared" si="10"/>
        <v>0.58063817399999995</v>
      </c>
      <c r="H41" s="29">
        <f t="shared" si="11"/>
        <v>0.58098655690439993</v>
      </c>
    </row>
    <row r="42" ht="15.75" customHeight="1">
      <c r="A42" s="49" t="s">
        <v>23</v>
      </c>
      <c r="B42" s="10" t="s">
        <v>39</v>
      </c>
      <c r="C42" s="46">
        <v>2.0800000000000001</v>
      </c>
      <c r="D42" s="46">
        <v>2.1000000000000001</v>
      </c>
      <c r="E42" s="29">
        <f t="shared" si="8"/>
        <v>2.1010499999999999</v>
      </c>
      <c r="F42" s="29">
        <f t="shared" si="9"/>
        <v>2.1220604999999999</v>
      </c>
      <c r="G42" s="29">
        <f t="shared" si="10"/>
        <v>2.1023106299999998</v>
      </c>
      <c r="H42" s="29">
        <f t="shared" si="11"/>
        <v>2.1035720163779996</v>
      </c>
    </row>
    <row r="43" ht="62.25" customHeight="1">
      <c r="A43" s="50" t="s">
        <v>43</v>
      </c>
      <c r="B43" s="16" t="s">
        <v>39</v>
      </c>
      <c r="C43" s="51">
        <v>0.80000000000000004</v>
      </c>
      <c r="D43" s="52">
        <v>0.82999999999999996</v>
      </c>
      <c r="E43" s="29">
        <f t="shared" si="8"/>
        <v>0.8304149999999999</v>
      </c>
      <c r="F43" s="29">
        <f t="shared" si="9"/>
        <v>0.83871914999999986</v>
      </c>
      <c r="G43" s="29">
        <f t="shared" si="10"/>
        <v>0.83091324899999985</v>
      </c>
      <c r="H43" s="29">
        <f t="shared" si="11"/>
        <v>0.83141179694939982</v>
      </c>
    </row>
    <row r="44" ht="15">
      <c r="A44" s="53" t="s">
        <v>44</v>
      </c>
      <c r="B44" s="54"/>
      <c r="C44" s="55">
        <v>0.81000000000000005</v>
      </c>
      <c r="D44" s="55">
        <v>0.81000000000000005</v>
      </c>
      <c r="E44" s="29">
        <f t="shared" si="8"/>
        <v>0.81040500000000004</v>
      </c>
      <c r="F44" s="29">
        <f t="shared" si="9"/>
        <v>0.81850905000000007</v>
      </c>
      <c r="G44" s="29">
        <f t="shared" si="10"/>
        <v>0.81089124300000004</v>
      </c>
      <c r="H44" s="29">
        <f t="shared" si="11"/>
        <v>0.8113777777458</v>
      </c>
      <c r="J44" s="56"/>
    </row>
    <row r="45" ht="30" customHeight="1">
      <c r="A45" s="57" t="s">
        <v>45</v>
      </c>
      <c r="B45" s="58"/>
      <c r="C45" s="59">
        <v>0.79000000000000004</v>
      </c>
      <c r="D45" s="59">
        <v>0.79000000000000004</v>
      </c>
      <c r="E45" s="29">
        <f t="shared" si="8"/>
        <v>0.79039499999999996</v>
      </c>
      <c r="F45" s="29">
        <f t="shared" si="9"/>
        <v>0.79829894999999995</v>
      </c>
      <c r="G45" s="29">
        <f t="shared" si="10"/>
        <v>0.79086923699999989</v>
      </c>
      <c r="H45" s="29">
        <f t="shared" si="11"/>
        <v>0.79134375854219985</v>
      </c>
    </row>
    <row r="46" ht="45.75" customHeight="1">
      <c r="A46" s="60" t="s">
        <v>46</v>
      </c>
      <c r="B46" s="54"/>
      <c r="C46" s="55">
        <v>0.56000000000000005</v>
      </c>
      <c r="D46" s="55">
        <v>0.46999999999999997</v>
      </c>
      <c r="E46" s="29">
        <f t="shared" si="8"/>
        <v>0.47023499999999996</v>
      </c>
      <c r="F46" s="29">
        <f t="shared" si="9"/>
        <v>0.47493734999999998</v>
      </c>
      <c r="G46" s="29">
        <f t="shared" si="10"/>
        <v>0.47051714099999992</v>
      </c>
      <c r="H46" s="29">
        <f t="shared" si="11"/>
        <v>0.47079945128459988</v>
      </c>
    </row>
    <row r="47" ht="12.75" customHeight="1">
      <c r="A47" s="61" t="s">
        <v>25</v>
      </c>
      <c r="B47" s="20" t="s">
        <v>39</v>
      </c>
      <c r="C47" s="62">
        <f>C36-C38-C39-C40-C41-C42-C43-C44-C45-C46</f>
        <v>1.3599999999999994</v>
      </c>
      <c r="D47" s="62">
        <f>D36-D38-D39-D40-D41-D42-D43-D44-D45-D46</f>
        <v>1.3999999999999988</v>
      </c>
      <c r="E47" s="29">
        <f t="shared" si="8"/>
        <v>1.4006999999999987</v>
      </c>
      <c r="F47" s="29">
        <f t="shared" si="9"/>
        <v>1.4147069999999988</v>
      </c>
      <c r="G47" s="29">
        <f t="shared" si="10"/>
        <v>1.4015404199999986</v>
      </c>
      <c r="H47" s="29">
        <f t="shared" si="11"/>
        <v>1.4023813442519986</v>
      </c>
    </row>
    <row r="48" ht="110.25" customHeight="1">
      <c r="A48" s="63" t="s">
        <v>47</v>
      </c>
      <c r="B48" s="27" t="s">
        <v>39</v>
      </c>
      <c r="C48" s="45">
        <v>1.4099999999999999</v>
      </c>
      <c r="D48" s="45">
        <v>1.4099999999999999</v>
      </c>
      <c r="E48" s="45">
        <v>1.4099999999999999</v>
      </c>
      <c r="F48" s="45">
        <v>1.4099999999999999</v>
      </c>
      <c r="G48" s="45">
        <v>1.4099999999999999</v>
      </c>
      <c r="H48" s="45">
        <v>1.4099999999999999</v>
      </c>
    </row>
    <row r="49" ht="15" customHeight="1">
      <c r="A49" s="64" t="s">
        <v>48</v>
      </c>
      <c r="B49" s="27"/>
      <c r="C49" s="45"/>
      <c r="D49" s="45"/>
      <c r="E49" s="29"/>
      <c r="F49" s="29"/>
      <c r="G49" s="29"/>
      <c r="H49" s="29"/>
    </row>
    <row r="50" ht="15">
      <c r="A50" s="65" t="s">
        <v>44</v>
      </c>
      <c r="B50" s="27" t="s">
        <v>39</v>
      </c>
      <c r="C50" s="46">
        <v>0.54000000000000004</v>
      </c>
      <c r="D50" s="46">
        <v>0.54000000000000004</v>
      </c>
      <c r="E50" s="29">
        <f t="shared" si="8"/>
        <v>0.54027000000000003</v>
      </c>
      <c r="F50" s="29">
        <f t="shared" si="9"/>
        <v>0.54567270000000001</v>
      </c>
      <c r="G50" s="29">
        <f t="shared" si="10"/>
        <v>0.54059416199999999</v>
      </c>
      <c r="H50" s="29">
        <f t="shared" si="11"/>
        <v>0.54091851849719996</v>
      </c>
    </row>
    <row r="51" ht="15">
      <c r="A51" s="65" t="s">
        <v>24</v>
      </c>
      <c r="B51" s="27" t="s">
        <v>49</v>
      </c>
      <c r="C51" s="46">
        <v>0.55000000000000004</v>
      </c>
      <c r="D51" s="46">
        <v>0.55000000000000004</v>
      </c>
      <c r="E51" s="29">
        <f t="shared" si="8"/>
        <v>0.55027500000000007</v>
      </c>
      <c r="F51" s="29">
        <f t="shared" si="9"/>
        <v>0.55577775000000007</v>
      </c>
      <c r="G51" s="29">
        <f t="shared" si="10"/>
        <v>0.55060516500000001</v>
      </c>
      <c r="H51" s="29">
        <f t="shared" si="11"/>
        <v>0.55093552809899993</v>
      </c>
    </row>
    <row r="52" ht="15">
      <c r="A52" s="65" t="s">
        <v>50</v>
      </c>
      <c r="B52" s="27" t="s">
        <v>39</v>
      </c>
      <c r="C52" s="46">
        <v>0.10000000000000001</v>
      </c>
      <c r="D52" s="46">
        <v>0.10000000000000001</v>
      </c>
      <c r="E52" s="29">
        <f t="shared" si="8"/>
        <v>0.10005</v>
      </c>
      <c r="F52" s="29">
        <f t="shared" si="9"/>
        <v>0.1010505</v>
      </c>
      <c r="G52" s="29">
        <f t="shared" si="10"/>
        <v>0.10011002999999999</v>
      </c>
      <c r="H52" s="29">
        <f t="shared" si="11"/>
        <v>0.10017009601799998</v>
      </c>
    </row>
    <row r="53" ht="15">
      <c r="A53" s="65" t="s">
        <v>51</v>
      </c>
      <c r="B53" s="27" t="s">
        <v>39</v>
      </c>
      <c r="C53" s="46" t="s">
        <v>52</v>
      </c>
      <c r="D53" s="46" t="s">
        <v>52</v>
      </c>
      <c r="E53" s="29" t="s">
        <v>52</v>
      </c>
      <c r="F53" s="29" t="s">
        <v>52</v>
      </c>
      <c r="G53" s="29" t="s">
        <v>52</v>
      </c>
      <c r="H53" s="29" t="s">
        <v>52</v>
      </c>
    </row>
    <row r="54" ht="15">
      <c r="A54" s="65" t="s">
        <v>53</v>
      </c>
      <c r="B54" s="27" t="s">
        <v>39</v>
      </c>
      <c r="C54" s="46" t="s">
        <v>52</v>
      </c>
      <c r="D54" s="46" t="s">
        <v>52</v>
      </c>
      <c r="E54" s="29" t="s">
        <v>52</v>
      </c>
      <c r="F54" s="29" t="s">
        <v>52</v>
      </c>
      <c r="G54" s="29" t="s">
        <v>52</v>
      </c>
      <c r="H54" s="29" t="s">
        <v>52</v>
      </c>
    </row>
    <row r="55" ht="15">
      <c r="A55" s="65" t="s">
        <v>54</v>
      </c>
      <c r="B55" s="27" t="s">
        <v>49</v>
      </c>
      <c r="C55" s="46">
        <v>0.26000000000000001</v>
      </c>
      <c r="D55" s="46">
        <v>0.26000000000000001</v>
      </c>
      <c r="E55" s="29">
        <f t="shared" si="8"/>
        <v>0.26012999999999997</v>
      </c>
      <c r="F55" s="29">
        <f t="shared" si="9"/>
        <v>0.2627313</v>
      </c>
      <c r="G55" s="29">
        <f t="shared" si="10"/>
        <v>0.26028607799999998</v>
      </c>
      <c r="H55" s="29">
        <f t="shared" si="11"/>
        <v>0.26044224964679996</v>
      </c>
    </row>
    <row r="56" ht="27" hidden="1" customHeight="1">
      <c r="A56" s="32" t="s">
        <v>55</v>
      </c>
      <c r="B56" s="27" t="s">
        <v>32</v>
      </c>
      <c r="C56" s="45"/>
      <c r="D56" s="45"/>
      <c r="E56" s="45"/>
      <c r="F56" s="45"/>
      <c r="G56" s="38">
        <f>E56*99.9%</f>
        <v>0</v>
      </c>
      <c r="H56" s="45"/>
    </row>
    <row r="57" ht="36.75" customHeight="1">
      <c r="A57" s="43" t="s">
        <v>56</v>
      </c>
      <c r="B57" s="27" t="s">
        <v>57</v>
      </c>
      <c r="C57" s="66">
        <v>18486</v>
      </c>
      <c r="D57" s="66">
        <v>18486</v>
      </c>
      <c r="E57" s="66">
        <v>18430</v>
      </c>
      <c r="F57" s="66">
        <v>18430</v>
      </c>
      <c r="G57" s="66">
        <v>18430</v>
      </c>
      <c r="H57" s="66">
        <v>18430</v>
      </c>
    </row>
    <row r="58" ht="82.5" customHeight="1">
      <c r="A58" s="43" t="s">
        <v>58</v>
      </c>
      <c r="B58" s="27" t="s">
        <v>59</v>
      </c>
      <c r="C58" s="67">
        <v>35685.690000000002</v>
      </c>
      <c r="D58" s="67">
        <v>35685.690000000002</v>
      </c>
      <c r="E58" s="68">
        <f>D58*103.6%</f>
        <v>36970.374840000004</v>
      </c>
      <c r="F58" s="68">
        <f>E58*106.2%</f>
        <v>39262.538080080005</v>
      </c>
      <c r="G58" s="68">
        <f>E58*102%</f>
        <v>37709.782336800003</v>
      </c>
      <c r="H58" s="68">
        <f>G58*102.6%</f>
        <v>38690.236677556801</v>
      </c>
    </row>
    <row r="59" ht="19.5" customHeight="1">
      <c r="A59" s="43" t="s">
        <v>40</v>
      </c>
      <c r="B59" s="27"/>
      <c r="C59" s="66"/>
      <c r="D59" s="66"/>
      <c r="E59" s="68"/>
      <c r="F59" s="68"/>
      <c r="G59" s="68"/>
      <c r="H59" s="68"/>
    </row>
    <row r="60" ht="46.5" customHeight="1">
      <c r="A60" s="30" t="s">
        <v>17</v>
      </c>
      <c r="B60" s="27" t="s">
        <v>59</v>
      </c>
      <c r="C60" s="69">
        <v>10440</v>
      </c>
      <c r="D60" s="69">
        <f t="shared" ref="D60:D68" si="12">C60</f>
        <v>10440</v>
      </c>
      <c r="E60" s="70">
        <f t="shared" ref="E60:E69" si="13">D60*103.6%</f>
        <v>10815.84</v>
      </c>
      <c r="F60" s="70">
        <f t="shared" ref="F60:F80" si="14">E60*101%</f>
        <v>10923.9984</v>
      </c>
      <c r="G60" s="70">
        <f t="shared" ref="G60:G69" si="15">F60*102%</f>
        <v>11142.478368</v>
      </c>
      <c r="H60" s="70">
        <f t="shared" ref="H60:H69" si="16">G60*102.6%</f>
        <v>11432.182805568</v>
      </c>
    </row>
    <row r="61" ht="16.5" customHeight="1">
      <c r="A61" s="47" t="s">
        <v>18</v>
      </c>
      <c r="B61" s="27" t="s">
        <v>59</v>
      </c>
      <c r="C61" s="69">
        <v>36659</v>
      </c>
      <c r="D61" s="69">
        <f t="shared" si="12"/>
        <v>36659</v>
      </c>
      <c r="E61" s="70">
        <f t="shared" si="13"/>
        <v>37978.724000000002</v>
      </c>
      <c r="F61" s="70">
        <f t="shared" si="14"/>
        <v>38358.51124</v>
      </c>
      <c r="G61" s="70">
        <f t="shared" si="15"/>
        <v>39125.6814648</v>
      </c>
      <c r="H61" s="70">
        <f t="shared" si="16"/>
        <v>40142.949182884804</v>
      </c>
    </row>
    <row r="62" ht="16.5" customHeight="1">
      <c r="A62" s="47" t="s">
        <v>19</v>
      </c>
      <c r="B62" s="27" t="s">
        <v>59</v>
      </c>
      <c r="C62" s="69">
        <v>10657</v>
      </c>
      <c r="D62" s="69">
        <v>10657</v>
      </c>
      <c r="E62" s="70">
        <f t="shared" si="13"/>
        <v>11040.652</v>
      </c>
      <c r="F62" s="70">
        <f t="shared" si="14"/>
        <v>11151.05852</v>
      </c>
      <c r="G62" s="70">
        <f t="shared" si="15"/>
        <v>11374.0796904</v>
      </c>
      <c r="H62" s="70">
        <f t="shared" si="16"/>
        <v>11669.805762350401</v>
      </c>
    </row>
    <row r="63" ht="30" customHeight="1">
      <c r="A63" s="48" t="s">
        <v>41</v>
      </c>
      <c r="B63" s="27" t="s">
        <v>59</v>
      </c>
      <c r="C63" s="69">
        <v>26930.950000000001</v>
      </c>
      <c r="D63" s="69">
        <f t="shared" si="12"/>
        <v>26930.950000000001</v>
      </c>
      <c r="E63" s="70">
        <f t="shared" si="13"/>
        <v>27900.464200000002</v>
      </c>
      <c r="F63" s="70">
        <f t="shared" si="14"/>
        <v>28179.468842000002</v>
      </c>
      <c r="G63" s="70">
        <f t="shared" si="15"/>
        <v>28743.058218840004</v>
      </c>
      <c r="H63" s="70">
        <f t="shared" si="16"/>
        <v>29490.377732529843</v>
      </c>
      <c r="I63" s="71"/>
      <c r="J63" s="71"/>
      <c r="K63" s="71"/>
      <c r="L63" s="72" t="s">
        <v>60</v>
      </c>
      <c r="M63" s="73"/>
      <c r="N63" s="74"/>
    </row>
    <row r="64" ht="15">
      <c r="A64" s="47" t="s">
        <v>42</v>
      </c>
      <c r="B64" s="27" t="s">
        <v>59</v>
      </c>
      <c r="C64" s="69">
        <v>49294.110000000001</v>
      </c>
      <c r="D64" s="69">
        <f t="shared" si="12"/>
        <v>49294.110000000001</v>
      </c>
      <c r="E64" s="70">
        <f t="shared" si="13"/>
        <v>51068.697960000005</v>
      </c>
      <c r="F64" s="70">
        <f t="shared" si="14"/>
        <v>51579.384939600008</v>
      </c>
      <c r="G64" s="70">
        <f t="shared" si="15"/>
        <v>52610.972638392006</v>
      </c>
      <c r="H64" s="70">
        <f t="shared" si="16"/>
        <v>53978.857926990197</v>
      </c>
      <c r="I64" s="71"/>
      <c r="J64" s="71"/>
      <c r="K64" s="71"/>
      <c r="L64" s="75">
        <v>20.219999999999999</v>
      </c>
      <c r="M64" s="75">
        <v>20.23</v>
      </c>
      <c r="N64" s="75">
        <v>20.239999999999998</v>
      </c>
    </row>
    <row r="65" ht="15" customHeight="1">
      <c r="A65" s="47" t="s">
        <v>23</v>
      </c>
      <c r="B65" s="27" t="s">
        <v>59</v>
      </c>
      <c r="C65" s="69">
        <v>43755</v>
      </c>
      <c r="D65" s="69">
        <f t="shared" si="12"/>
        <v>43755</v>
      </c>
      <c r="E65" s="70">
        <f t="shared" si="13"/>
        <v>45330.18</v>
      </c>
      <c r="F65" s="70">
        <f t="shared" si="14"/>
        <v>45783.481800000001</v>
      </c>
      <c r="G65" s="70">
        <f t="shared" si="15"/>
        <v>46699.151436</v>
      </c>
      <c r="H65" s="70">
        <f t="shared" si="16"/>
        <v>47913.329373336004</v>
      </c>
      <c r="I65" s="76"/>
      <c r="J65" s="77" t="s">
        <v>61</v>
      </c>
      <c r="K65" s="77"/>
      <c r="L65" s="78">
        <v>100.05</v>
      </c>
      <c r="M65" s="78">
        <v>100.06</v>
      </c>
      <c r="N65" s="78">
        <v>100.06</v>
      </c>
    </row>
    <row r="66" ht="65.25" customHeight="1">
      <c r="A66" s="30" t="s">
        <v>43</v>
      </c>
      <c r="B66" s="27" t="s">
        <v>59</v>
      </c>
      <c r="C66" s="69">
        <v>31177</v>
      </c>
      <c r="D66" s="69">
        <v>31177</v>
      </c>
      <c r="E66" s="70">
        <f t="shared" si="13"/>
        <v>32299.371999999999</v>
      </c>
      <c r="F66" s="70">
        <f t="shared" si="14"/>
        <v>32622.365719999998</v>
      </c>
      <c r="G66" s="70">
        <f t="shared" si="15"/>
        <v>33274.813034400002</v>
      </c>
      <c r="H66" s="70">
        <f t="shared" si="16"/>
        <v>34139.958173294406</v>
      </c>
      <c r="I66" s="76"/>
      <c r="J66" s="77" t="s">
        <v>62</v>
      </c>
      <c r="K66" s="79"/>
      <c r="L66" s="78">
        <v>103.59999999999999</v>
      </c>
      <c r="M66" s="78">
        <v>102</v>
      </c>
      <c r="N66" s="78">
        <v>102.59999999999999</v>
      </c>
    </row>
    <row r="67" ht="16.5">
      <c r="A67" s="47" t="s">
        <v>44</v>
      </c>
      <c r="B67" s="27" t="s">
        <v>59</v>
      </c>
      <c r="C67" s="69">
        <v>31398</v>
      </c>
      <c r="D67" s="69">
        <v>31398</v>
      </c>
      <c r="E67" s="70">
        <f t="shared" si="13"/>
        <v>32528.328000000001</v>
      </c>
      <c r="F67" s="70">
        <f t="shared" si="14"/>
        <v>32853.611280000005</v>
      </c>
      <c r="G67" s="70">
        <f t="shared" si="15"/>
        <v>33510.683505600005</v>
      </c>
      <c r="H67" s="70">
        <f t="shared" si="16"/>
        <v>34381.961276745606</v>
      </c>
      <c r="I67" s="76"/>
      <c r="J67" s="80" t="s">
        <v>63</v>
      </c>
      <c r="K67" s="81"/>
      <c r="L67" s="78">
        <v>102.3</v>
      </c>
      <c r="M67" s="78">
        <v>102.5</v>
      </c>
      <c r="N67" s="78">
        <v>102.5</v>
      </c>
    </row>
    <row r="68" ht="44.25" customHeight="1">
      <c r="A68" s="48" t="s">
        <v>64</v>
      </c>
      <c r="B68" s="27" t="s">
        <v>59</v>
      </c>
      <c r="C68" s="69">
        <v>39640.220000000001</v>
      </c>
      <c r="D68" s="69">
        <f t="shared" si="12"/>
        <v>39640.220000000001</v>
      </c>
      <c r="E68" s="70">
        <f t="shared" si="13"/>
        <v>41067.267920000006</v>
      </c>
      <c r="F68" s="70">
        <f t="shared" si="14"/>
        <v>41477.940599200003</v>
      </c>
      <c r="G68" s="70">
        <f t="shared" si="15"/>
        <v>42307.499411184006</v>
      </c>
      <c r="H68" s="70">
        <f t="shared" si="16"/>
        <v>43407.49439587479</v>
      </c>
      <c r="I68" s="82" t="s">
        <v>65</v>
      </c>
      <c r="J68" s="83"/>
      <c r="K68" s="84"/>
      <c r="L68" s="78">
        <v>98.299999999999997</v>
      </c>
      <c r="M68" s="78">
        <v>100.7</v>
      </c>
      <c r="N68" s="78">
        <v>100.7</v>
      </c>
    </row>
    <row r="69" ht="43.5" customHeight="1">
      <c r="A69" s="48" t="s">
        <v>46</v>
      </c>
      <c r="B69" s="27" t="s">
        <v>59</v>
      </c>
      <c r="C69" s="69">
        <v>24654.259999999998</v>
      </c>
      <c r="D69" s="69">
        <v>24653.259999999998</v>
      </c>
      <c r="E69" s="70">
        <f t="shared" si="13"/>
        <v>25540.77736</v>
      </c>
      <c r="F69" s="70">
        <f t="shared" si="14"/>
        <v>25796.1851336</v>
      </c>
      <c r="G69" s="70">
        <f t="shared" si="15"/>
        <v>26312.108836272</v>
      </c>
      <c r="H69" s="70">
        <f t="shared" si="16"/>
        <v>26996.223666015074</v>
      </c>
      <c r="I69" s="77" t="s">
        <v>66</v>
      </c>
      <c r="J69" s="77"/>
      <c r="K69" s="77"/>
      <c r="L69" s="78">
        <v>98.299999999999997</v>
      </c>
      <c r="M69" s="78">
        <v>100.7</v>
      </c>
      <c r="N69" s="78">
        <v>100.7</v>
      </c>
    </row>
    <row r="70" ht="15" customHeight="1">
      <c r="A70" s="47" t="s">
        <v>25</v>
      </c>
      <c r="B70" s="27" t="s">
        <v>59</v>
      </c>
      <c r="C70" s="69">
        <v>28373.43</v>
      </c>
      <c r="D70" s="69">
        <v>28373.43</v>
      </c>
      <c r="E70" s="70">
        <f t="shared" ref="E70:E79" si="17">D70*101%</f>
        <v>28657.1643</v>
      </c>
      <c r="F70" s="70">
        <f t="shared" si="14"/>
        <v>28943.735943</v>
      </c>
      <c r="G70" s="70">
        <f t="shared" ref="G70:G79" si="18">F70*101%</f>
        <v>29233.173302430001</v>
      </c>
      <c r="H70" s="70">
        <f t="shared" ref="H70:H79" si="19">G70*101%</f>
        <v>29525.505035454302</v>
      </c>
      <c r="I70" s="77" t="s">
        <v>67</v>
      </c>
      <c r="J70" s="77"/>
      <c r="K70" s="77"/>
      <c r="L70" s="78">
        <v>98.299999999999997</v>
      </c>
      <c r="M70" s="78">
        <v>100.7</v>
      </c>
      <c r="N70" s="78">
        <v>100.7</v>
      </c>
    </row>
    <row r="71" ht="51" hidden="1" customHeight="1">
      <c r="A71" s="48" t="s">
        <v>68</v>
      </c>
      <c r="B71" s="27" t="s">
        <v>59</v>
      </c>
      <c r="C71" s="40"/>
      <c r="D71" s="40"/>
      <c r="E71" s="31">
        <f t="shared" si="17"/>
        <v>0</v>
      </c>
      <c r="F71" s="31">
        <f t="shared" si="14"/>
        <v>0</v>
      </c>
      <c r="G71" s="31">
        <f t="shared" si="18"/>
        <v>0</v>
      </c>
      <c r="H71" s="31">
        <f t="shared" si="19"/>
        <v>0</v>
      </c>
      <c r="I71" s="76"/>
      <c r="J71" s="76"/>
      <c r="K71" s="76"/>
      <c r="L71" s="78">
        <v>107.90000000000001</v>
      </c>
      <c r="M71" s="78">
        <v>110.7</v>
      </c>
      <c r="N71" s="78">
        <v>107.90000000000001</v>
      </c>
    </row>
    <row r="72" ht="12.75" hidden="1" customHeight="1">
      <c r="A72" s="64" t="s">
        <v>69</v>
      </c>
      <c r="B72" s="27"/>
      <c r="C72" s="40"/>
      <c r="D72" s="40"/>
      <c r="E72" s="31">
        <f t="shared" si="17"/>
        <v>0</v>
      </c>
      <c r="F72" s="31">
        <f t="shared" si="14"/>
        <v>0</v>
      </c>
      <c r="G72" s="31">
        <f t="shared" si="18"/>
        <v>0</v>
      </c>
      <c r="H72" s="31">
        <f t="shared" si="19"/>
        <v>0</v>
      </c>
      <c r="I72" s="76"/>
      <c r="J72" s="76"/>
      <c r="K72" s="76"/>
      <c r="L72" s="78">
        <v>107.90000000000001</v>
      </c>
      <c r="M72" s="78">
        <v>110.7</v>
      </c>
      <c r="N72" s="78">
        <v>107.90000000000001</v>
      </c>
    </row>
    <row r="73" ht="15.75" hidden="1">
      <c r="A73" s="65" t="s">
        <v>44</v>
      </c>
      <c r="B73" s="27" t="s">
        <v>59</v>
      </c>
      <c r="C73" s="40"/>
      <c r="D73" s="40"/>
      <c r="E73" s="31">
        <f t="shared" si="17"/>
        <v>0</v>
      </c>
      <c r="F73" s="31">
        <f t="shared" si="14"/>
        <v>0</v>
      </c>
      <c r="G73" s="31">
        <f t="shared" si="18"/>
        <v>0</v>
      </c>
      <c r="H73" s="31">
        <f t="shared" si="19"/>
        <v>0</v>
      </c>
      <c r="I73" s="76"/>
      <c r="J73" s="76"/>
      <c r="K73" s="76"/>
      <c r="L73" s="78">
        <v>107.90000000000001</v>
      </c>
      <c r="M73" s="78">
        <v>110.7</v>
      </c>
      <c r="N73" s="78">
        <v>107.90000000000001</v>
      </c>
    </row>
    <row r="74" ht="15.75" hidden="1">
      <c r="A74" s="65" t="s">
        <v>24</v>
      </c>
      <c r="B74" s="27" t="s">
        <v>59</v>
      </c>
      <c r="C74" s="40"/>
      <c r="D74" s="40"/>
      <c r="E74" s="31">
        <f t="shared" si="17"/>
        <v>0</v>
      </c>
      <c r="F74" s="31">
        <f t="shared" si="14"/>
        <v>0</v>
      </c>
      <c r="G74" s="31">
        <f t="shared" si="18"/>
        <v>0</v>
      </c>
      <c r="H74" s="31">
        <f t="shared" si="19"/>
        <v>0</v>
      </c>
      <c r="I74" s="76"/>
      <c r="J74" s="76"/>
      <c r="K74" s="76"/>
      <c r="L74" s="78">
        <v>107.90000000000001</v>
      </c>
      <c r="M74" s="78">
        <v>110.7</v>
      </c>
      <c r="N74" s="78">
        <v>107.90000000000001</v>
      </c>
    </row>
    <row r="75" ht="15.75" hidden="1">
      <c r="A75" s="65" t="s">
        <v>50</v>
      </c>
      <c r="B75" s="27" t="s">
        <v>59</v>
      </c>
      <c r="C75" s="40"/>
      <c r="D75" s="40"/>
      <c r="E75" s="31">
        <f t="shared" si="17"/>
        <v>0</v>
      </c>
      <c r="F75" s="31">
        <f t="shared" si="14"/>
        <v>0</v>
      </c>
      <c r="G75" s="31">
        <f t="shared" si="18"/>
        <v>0</v>
      </c>
      <c r="H75" s="31">
        <f t="shared" si="19"/>
        <v>0</v>
      </c>
      <c r="I75" s="76"/>
      <c r="J75" s="76"/>
      <c r="K75" s="76"/>
      <c r="L75" s="78">
        <v>107.90000000000001</v>
      </c>
      <c r="M75" s="78">
        <v>110.7</v>
      </c>
      <c r="N75" s="78">
        <v>107.90000000000001</v>
      </c>
    </row>
    <row r="76" ht="15.75" hidden="1">
      <c r="A76" s="65" t="s">
        <v>51</v>
      </c>
      <c r="B76" s="27" t="s">
        <v>59</v>
      </c>
      <c r="C76" s="40"/>
      <c r="D76" s="40"/>
      <c r="E76" s="31">
        <f t="shared" si="17"/>
        <v>0</v>
      </c>
      <c r="F76" s="31">
        <f t="shared" si="14"/>
        <v>0</v>
      </c>
      <c r="G76" s="31">
        <f t="shared" si="18"/>
        <v>0</v>
      </c>
      <c r="H76" s="31">
        <f t="shared" si="19"/>
        <v>0</v>
      </c>
      <c r="I76" s="76"/>
      <c r="J76" s="76"/>
      <c r="K76" s="76"/>
      <c r="L76" s="78">
        <v>107.90000000000001</v>
      </c>
      <c r="M76" s="78">
        <v>110.7</v>
      </c>
      <c r="N76" s="78">
        <v>107.90000000000001</v>
      </c>
    </row>
    <row r="77" ht="15.75" hidden="1">
      <c r="A77" s="65" t="s">
        <v>53</v>
      </c>
      <c r="B77" s="27" t="s">
        <v>59</v>
      </c>
      <c r="C77" s="40"/>
      <c r="D77" s="40"/>
      <c r="E77" s="31">
        <f t="shared" si="17"/>
        <v>0</v>
      </c>
      <c r="F77" s="31">
        <f t="shared" si="14"/>
        <v>0</v>
      </c>
      <c r="G77" s="31">
        <f t="shared" si="18"/>
        <v>0</v>
      </c>
      <c r="H77" s="31">
        <f t="shared" si="19"/>
        <v>0</v>
      </c>
      <c r="I77" s="76"/>
      <c r="J77" s="76"/>
      <c r="K77" s="76"/>
      <c r="L77" s="78">
        <v>107.90000000000001</v>
      </c>
      <c r="M77" s="78">
        <v>110.7</v>
      </c>
      <c r="N77" s="78">
        <v>107.90000000000001</v>
      </c>
    </row>
    <row r="78" ht="15.75" hidden="1">
      <c r="A78" s="65" t="s">
        <v>54</v>
      </c>
      <c r="B78" s="27" t="s">
        <v>59</v>
      </c>
      <c r="C78" s="40"/>
      <c r="D78" s="40"/>
      <c r="E78" s="31">
        <f t="shared" si="17"/>
        <v>0</v>
      </c>
      <c r="F78" s="31">
        <f t="shared" si="14"/>
        <v>0</v>
      </c>
      <c r="G78" s="31">
        <f t="shared" si="18"/>
        <v>0</v>
      </c>
      <c r="H78" s="31">
        <f t="shared" si="19"/>
        <v>0</v>
      </c>
      <c r="I78" s="76"/>
      <c r="J78" s="76"/>
      <c r="K78" s="76"/>
      <c r="L78" s="78">
        <v>107.90000000000001</v>
      </c>
      <c r="M78" s="78">
        <v>110.7</v>
      </c>
      <c r="N78" s="78">
        <v>107.90000000000001</v>
      </c>
    </row>
    <row r="79" ht="43.5" hidden="1" customHeight="1">
      <c r="A79" s="33" t="s">
        <v>70</v>
      </c>
      <c r="B79" s="10" t="s">
        <v>15</v>
      </c>
      <c r="C79" s="85"/>
      <c r="D79" s="85"/>
      <c r="E79" s="86">
        <f t="shared" si="17"/>
        <v>0</v>
      </c>
      <c r="F79" s="86">
        <f t="shared" si="14"/>
        <v>0</v>
      </c>
      <c r="G79" s="86">
        <f t="shared" si="18"/>
        <v>0</v>
      </c>
      <c r="H79" s="86">
        <f t="shared" si="19"/>
        <v>0</v>
      </c>
      <c r="I79" s="76"/>
      <c r="J79" s="76"/>
      <c r="K79" s="76"/>
      <c r="L79" s="78">
        <v>107.90000000000001</v>
      </c>
      <c r="M79" s="78">
        <v>110.7</v>
      </c>
      <c r="N79" s="78">
        <v>107.90000000000001</v>
      </c>
    </row>
    <row r="80" ht="15.75">
      <c r="A80" s="87" t="s">
        <v>71</v>
      </c>
      <c r="B80" s="88" t="s">
        <v>15</v>
      </c>
      <c r="C80" s="89">
        <v>2390</v>
      </c>
      <c r="D80" s="89">
        <v>3286</v>
      </c>
      <c r="E80" s="89">
        <f>D80*102.3%</f>
        <v>3361.5779999999995</v>
      </c>
      <c r="F80" s="89">
        <f t="shared" si="14"/>
        <v>3395.1937799999996</v>
      </c>
      <c r="G80" s="89">
        <f>E80*102.5%</f>
        <v>3445.6174499999993</v>
      </c>
      <c r="H80" s="89">
        <f>G80*102.5%</f>
        <v>3531.757886249999</v>
      </c>
      <c r="I80" s="82" t="s">
        <v>72</v>
      </c>
      <c r="J80" s="83"/>
      <c r="K80" s="84"/>
      <c r="L80" s="78">
        <v>102</v>
      </c>
      <c r="M80" s="78">
        <v>102</v>
      </c>
      <c r="N80" s="78">
        <v>102</v>
      </c>
    </row>
    <row r="81" ht="12.75" hidden="1" customHeight="1">
      <c r="A81" s="90" t="s">
        <v>73</v>
      </c>
      <c r="B81" s="24" t="s">
        <v>59</v>
      </c>
      <c r="C81" s="91"/>
      <c r="D81" s="91"/>
      <c r="E81" s="23"/>
      <c r="F81" s="23"/>
      <c r="G81" s="92"/>
      <c r="H81" s="92"/>
      <c r="I81" s="76"/>
      <c r="J81" s="76"/>
      <c r="K81" s="76"/>
    </row>
    <row r="82" ht="15" hidden="1" customHeight="1">
      <c r="A82" s="93" t="s">
        <v>74</v>
      </c>
      <c r="B82" s="94" t="s">
        <v>15</v>
      </c>
      <c r="C82" s="95"/>
      <c r="D82" s="95"/>
      <c r="E82" s="95"/>
      <c r="F82" s="95"/>
      <c r="G82" s="92"/>
      <c r="H82" s="92"/>
      <c r="I82" s="76"/>
      <c r="J82" s="76"/>
      <c r="K82" s="76"/>
    </row>
    <row r="83" ht="15.75" hidden="1">
      <c r="A83" s="96"/>
      <c r="B83" s="97"/>
      <c r="C83" s="98"/>
      <c r="D83" s="98"/>
      <c r="E83" s="98"/>
      <c r="F83" s="98"/>
      <c r="G83" s="92"/>
      <c r="H83" s="92"/>
      <c r="I83" s="76"/>
      <c r="J83" s="76"/>
      <c r="K83" s="76"/>
    </row>
    <row r="84" ht="15.75" hidden="1">
      <c r="A84" s="96"/>
      <c r="B84" s="97"/>
      <c r="C84" s="98"/>
      <c r="D84" s="98"/>
      <c r="E84" s="98"/>
      <c r="F84" s="98"/>
      <c r="G84" s="92"/>
      <c r="H84" s="92"/>
      <c r="I84" s="76"/>
      <c r="J84" s="76"/>
      <c r="K84" s="76"/>
    </row>
    <row r="85" ht="63" hidden="1">
      <c r="A85" s="98" t="s">
        <v>75</v>
      </c>
      <c r="B85" s="97"/>
      <c r="C85" s="98"/>
      <c r="D85" s="98"/>
      <c r="E85" s="99" t="s">
        <v>76</v>
      </c>
      <c r="F85" s="99"/>
      <c r="G85" s="92"/>
      <c r="H85" s="92"/>
      <c r="I85" s="76"/>
      <c r="J85" s="76"/>
      <c r="K85" s="76"/>
    </row>
    <row r="86" ht="15.75">
      <c r="A86" s="98" t="s">
        <v>77</v>
      </c>
      <c r="B86" s="98"/>
      <c r="C86" s="98"/>
      <c r="D86" s="98"/>
      <c r="E86" s="98"/>
      <c r="F86" s="98"/>
      <c r="G86" s="92"/>
      <c r="H86" s="92"/>
      <c r="J86" s="100" t="s">
        <v>78</v>
      </c>
    </row>
    <row r="87" ht="49.5" customHeight="1">
      <c r="A87" s="98" t="s">
        <v>79</v>
      </c>
      <c r="B87" s="98"/>
      <c r="C87" s="98"/>
      <c r="D87" s="98"/>
      <c r="E87" s="98"/>
      <c r="F87" s="98"/>
      <c r="G87" s="101" t="s">
        <v>80</v>
      </c>
      <c r="H87" s="101"/>
    </row>
    <row r="88" ht="15.75">
      <c r="A88" s="98"/>
      <c r="B88" s="98"/>
      <c r="C88" s="98"/>
      <c r="D88" s="98"/>
      <c r="E88" s="98"/>
      <c r="F88" s="98"/>
      <c r="G88" s="101"/>
      <c r="H88" s="101"/>
    </row>
    <row r="89" ht="12.75" customHeight="1">
      <c r="A89" s="98"/>
      <c r="B89" s="98"/>
      <c r="C89" s="98"/>
      <c r="D89" s="98"/>
      <c r="E89" s="98"/>
      <c r="F89" s="98"/>
      <c r="G89" s="101"/>
      <c r="H89" s="101"/>
    </row>
    <row r="90" ht="15.75">
      <c r="A90" s="102"/>
      <c r="B90" s="102"/>
      <c r="C90" s="103" t="s">
        <v>81</v>
      </c>
      <c r="D90" s="103"/>
      <c r="E90" s="104">
        <f>D80*13%*10%</f>
        <v>42.718000000000004</v>
      </c>
      <c r="F90" s="102"/>
      <c r="G90" s="92"/>
      <c r="H90" s="92"/>
    </row>
    <row r="91" ht="15.75">
      <c r="A91" s="102"/>
      <c r="B91" s="102"/>
      <c r="C91" s="103" t="s">
        <v>82</v>
      </c>
      <c r="D91" s="103"/>
      <c r="E91" s="104">
        <f>E80*13%*10%</f>
        <v>43.700513999999998</v>
      </c>
      <c r="F91" s="102"/>
      <c r="G91" s="92"/>
      <c r="H91" s="92"/>
    </row>
    <row r="92" ht="15.75">
      <c r="A92" s="102"/>
      <c r="B92" s="102"/>
      <c r="C92" s="103" t="s">
        <v>83</v>
      </c>
      <c r="D92" s="103"/>
      <c r="E92" s="105">
        <f>G80*13%*10%</f>
        <v>44.79302684999999</v>
      </c>
      <c r="F92" s="102"/>
      <c r="G92" s="92"/>
      <c r="H92" s="92"/>
    </row>
    <row r="93" ht="15.75">
      <c r="A93" s="92"/>
      <c r="B93" s="92"/>
      <c r="C93" s="103" t="s">
        <v>84</v>
      </c>
      <c r="D93" s="103"/>
      <c r="E93" s="105">
        <f>H80*13%*10%</f>
        <v>45.912852521249988</v>
      </c>
      <c r="F93" s="92"/>
      <c r="G93" s="92"/>
      <c r="H93" s="92"/>
    </row>
    <row r="97" ht="12.75">
      <c r="A97" s="100"/>
    </row>
  </sheetData>
  <mergeCells count="46">
    <mergeCell ref="C5:H5"/>
    <mergeCell ref="C6:H6"/>
    <mergeCell ref="C7:H7"/>
    <mergeCell ref="C8:H8"/>
    <mergeCell ref="C9:H9"/>
    <mergeCell ref="A10:H10"/>
    <mergeCell ref="A11:A12"/>
    <mergeCell ref="B11:B12"/>
    <mergeCell ref="C11:C12"/>
    <mergeCell ref="D11:D12"/>
    <mergeCell ref="E11:E12"/>
    <mergeCell ref="F11:F12"/>
    <mergeCell ref="G11:G12"/>
    <mergeCell ref="H11:H12"/>
    <mergeCell ref="A13:H13"/>
    <mergeCell ref="A26:H26"/>
    <mergeCell ref="A35:H35"/>
    <mergeCell ref="L63:N63"/>
    <mergeCell ref="J65:K65"/>
    <mergeCell ref="J66:K66"/>
    <mergeCell ref="J67:K67"/>
    <mergeCell ref="I68:K68"/>
    <mergeCell ref="I69:K69"/>
    <mergeCell ref="I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I80:K80"/>
    <mergeCell ref="E85:F85"/>
    <mergeCell ref="A86:F86"/>
    <mergeCell ref="A87:F87"/>
    <mergeCell ref="G87:H87"/>
    <mergeCell ref="A88:F88"/>
    <mergeCell ref="G88:H88"/>
    <mergeCell ref="A89:C89"/>
    <mergeCell ref="G89:H89"/>
    <mergeCell ref="C90:D90"/>
    <mergeCell ref="C91:D91"/>
    <mergeCell ref="C92:D92"/>
    <mergeCell ref="C93:D93"/>
  </mergeCells>
  <printOptions headings="0" gridLines="0"/>
  <pageMargins left="1.1811023622047245" right="0.49212598425196852" top="1" bottom="1" header="0.5" footer="0.5"/>
  <pageSetup blackAndWhite="0" cellComments="none" copies="1" draft="0" errors="displayed" firstPageNumber="1" fitToHeight="1" fitToWidth="1" horizontalDpi="600" orientation="portrait" pageOrder="downThenOver" paperSize="9" scale="90" useFirstPageNumber="0" usePrinterDefaults="1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howOutlineSymbols="1" summaryBelow="1" summaryRight="1"/>
    <pageSetUpPr autoPageBreaks="1" fitToPage="0"/>
  </sheetPr>
  <sheetViews>
    <sheetView workbookViewId="0" zoomScale="100">
      <selection activeCell="G8" activeCellId="0" sqref="G8"/>
    </sheetView>
  </sheetViews>
  <sheetFormatPr baseColWidth="8" customHeight="1" defaultRowHeight="12.75"/>
  <cols>
    <col customWidth="1" min="1" max="1" width="36.28125"/>
    <col customWidth="1" min="2" max="2" width="11.28125"/>
    <col customWidth="1" min="3" max="3" width="12.140625"/>
    <col customWidth="1" min="4" max="4" width="11.2852"/>
    <col customWidth="1" min="5" max="5" width="10.5703"/>
    <col customWidth="1" min="6" max="6" width="11.2852"/>
  </cols>
  <sheetData>
    <row r="1" ht="15" customHeight="1">
      <c r="A1" s="3" t="s">
        <v>85</v>
      </c>
      <c r="B1" s="3"/>
      <c r="C1" s="3"/>
      <c r="D1" s="3"/>
      <c r="E1" s="3"/>
      <c r="F1" s="3"/>
      <c r="G1" s="106"/>
      <c r="H1" s="107"/>
    </row>
    <row r="2" ht="15" customHeight="1">
      <c r="A2" s="3" t="s">
        <v>1</v>
      </c>
      <c r="B2" s="3"/>
      <c r="C2" s="3"/>
      <c r="D2" s="3"/>
      <c r="E2" s="3"/>
      <c r="F2" s="3"/>
      <c r="G2" s="106"/>
      <c r="H2" s="107"/>
    </row>
    <row r="3" ht="15.75" customHeight="1">
      <c r="A3" s="3" t="s">
        <v>2</v>
      </c>
      <c r="B3" s="3"/>
      <c r="C3" s="3"/>
      <c r="D3" s="3"/>
      <c r="E3" s="3"/>
      <c r="F3" s="3"/>
      <c r="G3" s="106"/>
      <c r="H3" s="107"/>
    </row>
    <row r="4" ht="15.75" customHeight="1">
      <c r="A4" s="3" t="s">
        <v>86</v>
      </c>
      <c r="B4" s="3"/>
      <c r="C4" s="3"/>
      <c r="D4" s="3"/>
      <c r="E4" s="3"/>
      <c r="F4" s="3"/>
      <c r="G4" s="108"/>
      <c r="H4" s="107"/>
    </row>
    <row r="5" ht="15.75" customHeight="1">
      <c r="A5" s="3"/>
      <c r="B5" s="3"/>
      <c r="C5" s="3"/>
      <c r="D5" s="3"/>
      <c r="E5" s="3"/>
      <c r="F5" s="3"/>
      <c r="G5" s="108"/>
      <c r="H5" s="107"/>
    </row>
    <row r="6" ht="33.75" customHeight="1">
      <c r="A6" s="109" t="s">
        <v>4</v>
      </c>
      <c r="B6" s="109"/>
      <c r="C6" s="109"/>
      <c r="D6" s="109"/>
      <c r="E6" s="109"/>
      <c r="F6" s="109"/>
      <c r="G6" s="108"/>
      <c r="H6" s="107"/>
    </row>
    <row r="7" ht="12.75" customHeight="1">
      <c r="A7" s="4"/>
      <c r="B7" s="4"/>
      <c r="C7" s="4"/>
      <c r="D7" s="4"/>
      <c r="E7" s="110"/>
      <c r="F7" s="110"/>
      <c r="G7" s="107"/>
      <c r="H7" s="107"/>
    </row>
    <row r="8" ht="54" customHeight="1">
      <c r="A8" s="111" t="s">
        <v>87</v>
      </c>
      <c r="B8" s="111" t="s">
        <v>88</v>
      </c>
      <c r="C8" s="111" t="s">
        <v>89</v>
      </c>
      <c r="D8" s="111" t="s">
        <v>90</v>
      </c>
      <c r="E8" s="111" t="s">
        <v>91</v>
      </c>
      <c r="F8" s="111" t="s">
        <v>92</v>
      </c>
      <c r="G8" s="107"/>
      <c r="H8" s="107"/>
    </row>
    <row r="9" ht="16.5" customHeight="1">
      <c r="A9" s="12" t="s">
        <v>93</v>
      </c>
      <c r="B9" s="13"/>
      <c r="C9" s="13"/>
      <c r="D9" s="13"/>
      <c r="E9" s="13"/>
      <c r="F9" s="13"/>
      <c r="G9" s="107"/>
      <c r="H9" s="107"/>
    </row>
    <row r="10" ht="38.25" customHeight="1">
      <c r="A10" s="112" t="s">
        <v>94</v>
      </c>
      <c r="B10" s="113">
        <v>18486</v>
      </c>
      <c r="C10" s="113">
        <v>18486</v>
      </c>
      <c r="D10" s="113">
        <v>18430</v>
      </c>
      <c r="E10" s="113">
        <v>18430</v>
      </c>
      <c r="F10" s="113">
        <v>18430</v>
      </c>
      <c r="G10" s="107"/>
      <c r="H10" s="107"/>
    </row>
    <row r="11" ht="39.75" customHeight="1">
      <c r="A11" s="112" t="s">
        <v>95</v>
      </c>
      <c r="B11" s="113">
        <v>140</v>
      </c>
      <c r="C11" s="113">
        <v>140</v>
      </c>
      <c r="D11" s="113">
        <v>143</v>
      </c>
      <c r="E11" s="113">
        <v>145</v>
      </c>
      <c r="F11" s="113">
        <v>146</v>
      </c>
      <c r="G11" s="107"/>
      <c r="H11" s="107"/>
    </row>
    <row r="12" ht="42.75" customHeight="1">
      <c r="A12" s="112" t="s">
        <v>96</v>
      </c>
      <c r="B12" s="114">
        <v>756</v>
      </c>
      <c r="C12" s="115">
        <v>853.28999999999996</v>
      </c>
      <c r="D12" s="114">
        <f>C12*102%</f>
        <v>870.35579999999993</v>
      </c>
      <c r="E12" s="114">
        <f>D12*102%</f>
        <v>887.7629159999999</v>
      </c>
      <c r="F12" s="114">
        <f>E12*102%</f>
        <v>905.51817431999996</v>
      </c>
      <c r="G12" s="107"/>
      <c r="H12" s="107"/>
    </row>
    <row r="13" ht="41.25" customHeight="1">
      <c r="A13" s="112" t="s">
        <v>97</v>
      </c>
      <c r="B13" s="115">
        <v>7.3399999999999999</v>
      </c>
      <c r="C13" s="115">
        <v>7.3799999999999999</v>
      </c>
      <c r="D13" s="115">
        <f>C13*100.05%</f>
        <v>7.3836899999999996</v>
      </c>
      <c r="E13" s="115">
        <f>D13*100.05%</f>
        <v>7.3873818449999993</v>
      </c>
      <c r="F13" s="115">
        <f>E13*100.05%</f>
        <v>7.3910755359224991</v>
      </c>
      <c r="G13" s="107"/>
      <c r="H13" s="107"/>
    </row>
    <row r="14" ht="36.75" customHeight="1">
      <c r="A14" s="112" t="s">
        <v>98</v>
      </c>
      <c r="B14" s="114">
        <v>3048.8899999999999</v>
      </c>
      <c r="C14" s="114">
        <v>3286</v>
      </c>
      <c r="D14" s="114">
        <v>3361</v>
      </c>
      <c r="E14" s="114">
        <v>3446</v>
      </c>
      <c r="F14" s="114">
        <v>3532</v>
      </c>
      <c r="G14" s="107"/>
      <c r="H14" s="107"/>
    </row>
    <row r="15" ht="33" customHeight="1">
      <c r="A15" s="112" t="s">
        <v>99</v>
      </c>
      <c r="B15" s="114">
        <v>143.5</v>
      </c>
      <c r="C15" s="114">
        <v>238.5</v>
      </c>
      <c r="D15" s="114">
        <v>202.80000000000001</v>
      </c>
      <c r="E15" s="114">
        <v>98.599999999999994</v>
      </c>
      <c r="F15" s="114">
        <v>87.900000000000006</v>
      </c>
      <c r="G15" s="107"/>
      <c r="H15" s="107"/>
    </row>
    <row r="16" ht="33" customHeight="1">
      <c r="A16" s="112" t="s">
        <v>100</v>
      </c>
      <c r="B16" s="115">
        <v>3.7000000000000002</v>
      </c>
      <c r="C16" s="115">
        <v>3.3999999999999999</v>
      </c>
      <c r="D16" s="115">
        <v>5.5</v>
      </c>
      <c r="E16" s="115">
        <v>5.7000000000000002</v>
      </c>
      <c r="F16" s="115">
        <v>5.9000000000000004</v>
      </c>
      <c r="G16" s="107"/>
      <c r="H16" s="107"/>
    </row>
    <row r="17" ht="33.75" customHeight="1">
      <c r="A17" s="112" t="s">
        <v>101</v>
      </c>
      <c r="B17" s="114">
        <v>9.1999999999999993</v>
      </c>
      <c r="C17" s="114">
        <v>9.3000000000000007</v>
      </c>
      <c r="D17" s="114">
        <v>9.5999999999999996</v>
      </c>
      <c r="E17" s="114">
        <v>9.5999999999999996</v>
      </c>
      <c r="F17" s="114">
        <v>9.5999999999999996</v>
      </c>
      <c r="G17" s="107"/>
      <c r="H17" s="107"/>
    </row>
    <row r="18" ht="18.75" customHeight="1">
      <c r="A18" s="112" t="s">
        <v>102</v>
      </c>
      <c r="B18" s="114">
        <v>42.700000000000003</v>
      </c>
      <c r="C18" s="114">
        <v>43.600000000000001</v>
      </c>
      <c r="D18" s="114">
        <v>44.299999999999997</v>
      </c>
      <c r="E18" s="114">
        <v>45.399999999999999</v>
      </c>
      <c r="F18" s="114">
        <v>46.5</v>
      </c>
      <c r="G18" s="107"/>
      <c r="H18" s="107"/>
    </row>
    <row r="19" ht="34.5" customHeight="1">
      <c r="A19" s="112" t="s">
        <v>103</v>
      </c>
      <c r="B19" s="114">
        <v>143.59999999999999</v>
      </c>
      <c r="C19" s="114">
        <v>246</v>
      </c>
      <c r="D19" s="114">
        <v>208</v>
      </c>
      <c r="E19" s="114">
        <v>104</v>
      </c>
      <c r="F19" s="114">
        <v>93.400000000000006</v>
      </c>
      <c r="G19" s="107"/>
      <c r="H19" s="107"/>
    </row>
    <row r="20" ht="13.5" customHeight="1">
      <c r="A20" s="110"/>
      <c r="B20" s="110"/>
      <c r="C20" s="110"/>
      <c r="D20" s="110"/>
      <c r="E20" s="110"/>
      <c r="F20" s="110"/>
      <c r="G20" s="107"/>
      <c r="H20" s="107"/>
    </row>
    <row r="21" ht="33.75" customHeight="1">
      <c r="A21" s="98" t="s">
        <v>104</v>
      </c>
      <c r="B21" s="98"/>
      <c r="C21" s="110"/>
      <c r="D21" s="110"/>
      <c r="E21" s="110"/>
      <c r="F21" s="110"/>
      <c r="G21" s="107"/>
      <c r="H21" s="107"/>
    </row>
    <row r="22" ht="44.25" customHeight="1">
      <c r="A22" s="98"/>
      <c r="B22" s="98"/>
      <c r="C22" s="110"/>
      <c r="D22" s="110"/>
      <c r="E22" s="99" t="s">
        <v>80</v>
      </c>
      <c r="F22" s="99"/>
      <c r="G22" s="107"/>
      <c r="H22" s="107"/>
    </row>
    <row r="23" ht="12" customHeight="1">
      <c r="A23" s="116"/>
      <c r="B23" s="117"/>
      <c r="C23" s="117"/>
      <c r="D23" s="117"/>
      <c r="E23" s="117"/>
      <c r="F23" s="117"/>
      <c r="G23" s="107"/>
      <c r="H23" s="107"/>
    </row>
    <row r="24" ht="12.75" customHeight="1">
      <c r="A24" s="116"/>
      <c r="B24" s="117"/>
      <c r="C24" s="117"/>
      <c r="D24" s="117"/>
      <c r="E24" s="117"/>
      <c r="F24" s="117"/>
      <c r="G24" s="107"/>
      <c r="H24" s="107"/>
    </row>
    <row r="25" ht="33.75" customHeight="1">
      <c r="A25" s="116"/>
      <c r="B25" s="117"/>
      <c r="C25" s="118"/>
      <c r="D25" s="118"/>
      <c r="E25" s="118"/>
      <c r="F25" s="117"/>
      <c r="G25" s="107"/>
      <c r="H25" s="107"/>
    </row>
    <row r="26" ht="12.75" customHeight="1">
      <c r="A26" s="107"/>
      <c r="B26" s="107"/>
      <c r="C26" s="107"/>
      <c r="D26" s="107"/>
      <c r="E26" s="107"/>
      <c r="F26" s="107"/>
      <c r="G26" s="107"/>
      <c r="H26" s="107"/>
    </row>
    <row r="27" ht="12.75" customHeight="1">
      <c r="A27" s="107"/>
      <c r="B27" s="107"/>
      <c r="C27" s="107"/>
      <c r="D27" s="107"/>
      <c r="E27" s="107"/>
      <c r="F27" s="107"/>
      <c r="G27" s="107"/>
      <c r="H27" s="107"/>
    </row>
    <row r="28" ht="12.75" customHeight="1">
      <c r="A28" s="107"/>
      <c r="B28" s="107"/>
      <c r="C28" s="107"/>
      <c r="D28" s="107"/>
      <c r="E28" s="107"/>
      <c r="F28" s="107"/>
      <c r="G28" s="107"/>
      <c r="H28" s="107"/>
    </row>
    <row r="29" ht="12.75" customHeight="1">
      <c r="A29" s="107"/>
      <c r="B29" s="107"/>
      <c r="C29" s="107"/>
      <c r="D29" s="107"/>
      <c r="E29" s="107"/>
      <c r="F29" s="107"/>
      <c r="G29" s="107"/>
      <c r="H29" s="107"/>
    </row>
    <row r="30" ht="12.75" customHeight="1">
      <c r="A30" s="107"/>
      <c r="B30" s="107"/>
      <c r="C30" s="107"/>
      <c r="D30" s="107"/>
      <c r="E30" s="107"/>
      <c r="F30" s="107"/>
      <c r="G30" s="107"/>
      <c r="H30" s="107"/>
    </row>
    <row r="31" ht="12.75" customHeight="1">
      <c r="A31" s="107"/>
      <c r="B31" s="107"/>
      <c r="C31" s="107"/>
      <c r="D31" s="107"/>
      <c r="E31" s="107"/>
      <c r="F31" s="107"/>
      <c r="G31" s="107"/>
      <c r="H31" s="107"/>
    </row>
    <row r="32" ht="12.75" customHeight="1">
      <c r="A32" s="107"/>
      <c r="B32" s="107"/>
      <c r="C32" s="107"/>
      <c r="D32" s="107"/>
      <c r="E32" s="107"/>
      <c r="F32" s="107"/>
      <c r="G32" s="107"/>
      <c r="H32" s="107"/>
    </row>
    <row r="33" ht="12.75" customHeight="1">
      <c r="A33" s="107"/>
      <c r="B33" s="107"/>
      <c r="C33" s="107"/>
      <c r="D33" s="107"/>
      <c r="E33" s="107"/>
      <c r="F33" s="107"/>
      <c r="G33" s="107"/>
      <c r="H33" s="107"/>
    </row>
    <row r="34" ht="13.5" customHeight="1">
      <c r="A34" s="107"/>
      <c r="B34" s="107"/>
      <c r="C34" s="107"/>
      <c r="D34" s="107"/>
      <c r="E34" s="107"/>
      <c r="F34" s="107"/>
      <c r="G34" s="107"/>
      <c r="H34" s="107"/>
    </row>
    <row r="35" ht="12.75" customHeight="1">
      <c r="A35" s="107"/>
      <c r="B35" s="107"/>
      <c r="C35" s="107"/>
      <c r="D35" s="107"/>
      <c r="E35" s="107"/>
      <c r="F35" s="107"/>
      <c r="G35" s="107"/>
      <c r="H35" s="107"/>
    </row>
    <row r="36" ht="13.5" customHeight="1">
      <c r="A36" s="107"/>
      <c r="B36" s="107"/>
      <c r="C36" s="107"/>
      <c r="D36" s="107"/>
      <c r="E36" s="107"/>
      <c r="F36" s="107"/>
      <c r="G36" s="107"/>
      <c r="H36" s="107"/>
    </row>
    <row r="37" ht="13.5" customHeight="1">
      <c r="A37" s="107"/>
      <c r="B37" s="107"/>
      <c r="C37" s="107"/>
      <c r="D37" s="107"/>
      <c r="E37" s="107"/>
      <c r="F37" s="107"/>
      <c r="G37" s="107"/>
      <c r="H37" s="107"/>
    </row>
    <row r="38" ht="12.75" customHeight="1">
      <c r="A38" s="107"/>
      <c r="B38" s="107"/>
      <c r="C38" s="107"/>
      <c r="D38" s="107"/>
      <c r="E38" s="107"/>
      <c r="F38" s="107"/>
      <c r="G38" s="107"/>
      <c r="H38" s="107"/>
    </row>
    <row r="39" ht="11.25" customHeight="1">
      <c r="A39" s="107"/>
      <c r="B39" s="107"/>
      <c r="C39" s="107"/>
      <c r="D39" s="107"/>
      <c r="E39" s="107"/>
      <c r="F39" s="107"/>
      <c r="G39" s="107"/>
      <c r="H39" s="107"/>
    </row>
    <row r="40" ht="12.75" customHeight="1">
      <c r="A40" s="107"/>
      <c r="B40" s="107"/>
      <c r="C40" s="107"/>
      <c r="D40" s="107"/>
      <c r="E40" s="107"/>
      <c r="F40" s="107"/>
      <c r="G40" s="107"/>
      <c r="H40" s="107"/>
    </row>
    <row r="41" ht="12.75" customHeight="1">
      <c r="A41" s="107"/>
      <c r="B41" s="107"/>
      <c r="C41" s="107"/>
      <c r="D41" s="107"/>
      <c r="E41" s="107"/>
      <c r="F41" s="107"/>
      <c r="G41" s="107"/>
      <c r="H41" s="107"/>
    </row>
    <row r="42" ht="12.75" customHeight="1">
      <c r="A42" s="107"/>
      <c r="B42" s="107"/>
      <c r="C42" s="107"/>
      <c r="D42" s="107"/>
      <c r="E42" s="107"/>
      <c r="F42" s="107"/>
      <c r="G42" s="107"/>
      <c r="H42" s="107"/>
    </row>
    <row r="43" ht="12.75" customHeight="1">
      <c r="A43" s="107"/>
      <c r="B43" s="107"/>
      <c r="C43" s="107"/>
      <c r="D43" s="107"/>
      <c r="E43" s="107"/>
      <c r="F43" s="107"/>
      <c r="G43" s="107"/>
      <c r="H43" s="107"/>
    </row>
    <row r="44" ht="12.75" customHeight="1">
      <c r="A44" s="107"/>
      <c r="B44" s="107"/>
      <c r="C44" s="107"/>
      <c r="D44" s="107"/>
      <c r="E44" s="107"/>
      <c r="F44" s="107"/>
      <c r="G44" s="107"/>
      <c r="H44" s="107"/>
    </row>
    <row r="45" ht="12.75" customHeight="1">
      <c r="A45" s="107"/>
      <c r="B45" s="107"/>
      <c r="C45" s="107"/>
      <c r="D45" s="107"/>
      <c r="E45" s="107"/>
      <c r="F45" s="107"/>
      <c r="G45" s="107"/>
      <c r="H45" s="107"/>
    </row>
    <row r="46" ht="12.75" customHeight="1">
      <c r="A46" s="107"/>
      <c r="B46" s="107"/>
      <c r="C46" s="107"/>
      <c r="D46" s="107"/>
      <c r="E46" s="107"/>
      <c r="F46" s="107"/>
      <c r="G46" s="107"/>
      <c r="H46" s="107"/>
    </row>
    <row r="47" ht="12.75" customHeight="1">
      <c r="A47" s="107"/>
      <c r="B47" s="107"/>
      <c r="C47" s="107"/>
      <c r="D47" s="107"/>
      <c r="E47" s="107"/>
      <c r="F47" s="107"/>
      <c r="G47" s="107"/>
      <c r="H47" s="107"/>
    </row>
    <row r="48" ht="12.75" customHeight="1">
      <c r="A48" s="107"/>
      <c r="B48" s="107"/>
      <c r="C48" s="107"/>
      <c r="D48" s="107"/>
      <c r="E48" s="107"/>
      <c r="F48" s="107"/>
      <c r="G48" s="107"/>
      <c r="H48" s="107"/>
    </row>
    <row r="49" ht="12.75" customHeight="1">
      <c r="A49" s="107"/>
      <c r="B49" s="107"/>
      <c r="C49" s="107"/>
      <c r="D49" s="107"/>
      <c r="E49" s="107"/>
      <c r="F49" s="107"/>
      <c r="G49" s="107"/>
      <c r="H49" s="107"/>
    </row>
    <row r="50" ht="9.75" customHeight="1">
      <c r="A50" s="107"/>
      <c r="B50" s="107"/>
      <c r="C50" s="107"/>
      <c r="D50" s="107"/>
      <c r="E50" s="107"/>
      <c r="F50" s="107"/>
      <c r="G50" s="107"/>
      <c r="H50" s="107"/>
    </row>
    <row r="51" ht="12.75" customHeight="1">
      <c r="A51" s="107"/>
      <c r="B51" s="107"/>
      <c r="C51" s="107"/>
      <c r="D51" s="107"/>
      <c r="E51" s="107"/>
      <c r="F51" s="107"/>
      <c r="G51" s="107"/>
      <c r="H51" s="107"/>
    </row>
    <row r="52" ht="12.75" customHeight="1">
      <c r="A52" s="107"/>
      <c r="B52" s="107"/>
      <c r="C52" s="107"/>
      <c r="D52" s="107"/>
      <c r="E52" s="107"/>
      <c r="F52" s="107"/>
      <c r="G52" s="107"/>
      <c r="H52" s="107"/>
    </row>
    <row r="53" ht="12.75" customHeight="1">
      <c r="A53" s="107"/>
      <c r="B53" s="107"/>
      <c r="C53" s="107"/>
      <c r="D53" s="107"/>
      <c r="E53" s="107"/>
      <c r="F53" s="107"/>
      <c r="G53" s="107"/>
      <c r="H53" s="107"/>
    </row>
    <row r="54" ht="12.75" customHeight="1">
      <c r="A54" s="107"/>
      <c r="B54" s="107"/>
      <c r="C54" s="107"/>
      <c r="D54" s="107"/>
      <c r="E54" s="107"/>
      <c r="F54" s="107"/>
      <c r="G54" s="107"/>
      <c r="H54" s="107"/>
    </row>
    <row r="55" ht="12.75" customHeight="1">
      <c r="A55" s="107"/>
      <c r="B55" s="107"/>
      <c r="C55" s="107"/>
      <c r="D55" s="107"/>
      <c r="E55" s="107"/>
      <c r="F55" s="107"/>
      <c r="G55" s="107"/>
      <c r="H55" s="107"/>
    </row>
    <row r="56" ht="12.75" customHeight="1">
      <c r="A56" s="107"/>
      <c r="B56" s="107"/>
      <c r="C56" s="107"/>
      <c r="D56" s="107"/>
      <c r="E56" s="107"/>
      <c r="F56" s="107"/>
      <c r="G56" s="107"/>
      <c r="H56" s="107"/>
    </row>
    <row r="57" ht="12.75" customHeight="1">
      <c r="A57" s="107"/>
      <c r="B57" s="107"/>
      <c r="C57" s="107"/>
      <c r="D57" s="107"/>
      <c r="E57" s="107"/>
      <c r="F57" s="107"/>
      <c r="G57" s="107"/>
      <c r="H57" s="107"/>
    </row>
    <row r="58" ht="13.5" customHeight="1">
      <c r="A58" s="107"/>
      <c r="B58" s="107"/>
      <c r="C58" s="107"/>
      <c r="D58" s="107"/>
      <c r="E58" s="107"/>
      <c r="F58" s="107"/>
      <c r="G58" s="107"/>
      <c r="H58" s="107"/>
    </row>
    <row r="59" ht="13.5" customHeight="1">
      <c r="A59" s="107"/>
      <c r="B59" s="107"/>
      <c r="C59" s="107"/>
      <c r="D59" s="107"/>
      <c r="E59" s="107"/>
      <c r="F59" s="107"/>
      <c r="G59" s="107"/>
      <c r="H59" s="107"/>
    </row>
    <row r="60" ht="13.5" customHeight="1">
      <c r="A60" s="107"/>
      <c r="B60" s="107"/>
      <c r="C60" s="107"/>
      <c r="D60" s="107"/>
      <c r="E60" s="107"/>
      <c r="F60" s="107"/>
      <c r="G60" s="107"/>
      <c r="H60" s="107"/>
    </row>
    <row r="61" ht="13.5" customHeight="1">
      <c r="A61" s="107"/>
      <c r="B61" s="107"/>
      <c r="C61" s="107"/>
      <c r="D61" s="107"/>
      <c r="E61" s="107"/>
      <c r="F61" s="107"/>
      <c r="G61" s="107"/>
      <c r="H61" s="107"/>
    </row>
    <row r="62" ht="12.75" customHeight="1">
      <c r="A62" s="107"/>
      <c r="B62" s="107"/>
      <c r="C62" s="107"/>
      <c r="D62" s="107"/>
      <c r="E62" s="107"/>
      <c r="F62" s="107"/>
      <c r="G62" s="107"/>
      <c r="H62" s="107"/>
    </row>
    <row r="63" ht="15.75" customHeight="1">
      <c r="A63" s="107"/>
      <c r="B63" s="107"/>
      <c r="C63" s="107"/>
      <c r="D63" s="107"/>
      <c r="E63" s="107"/>
      <c r="F63" s="107"/>
      <c r="G63" s="107"/>
      <c r="H63" s="107"/>
    </row>
    <row r="64" ht="12.75" customHeight="1">
      <c r="A64" s="107"/>
      <c r="B64" s="107"/>
      <c r="C64" s="107"/>
      <c r="D64" s="107"/>
      <c r="E64" s="107"/>
      <c r="F64" s="107"/>
      <c r="G64" s="107"/>
      <c r="H64" s="107"/>
    </row>
    <row r="65" ht="12.75" customHeight="1">
      <c r="A65" s="107"/>
      <c r="B65" s="107"/>
      <c r="C65" s="107"/>
      <c r="D65" s="107"/>
      <c r="E65" s="107"/>
      <c r="F65" s="107"/>
      <c r="G65" s="107"/>
      <c r="H65" s="107"/>
    </row>
    <row r="66" ht="12.75" customHeight="1">
      <c r="A66" s="107"/>
      <c r="B66" s="107"/>
      <c r="C66" s="107"/>
      <c r="D66" s="107"/>
      <c r="E66" s="107"/>
      <c r="F66" s="107"/>
      <c r="G66" s="107"/>
      <c r="H66" s="107"/>
    </row>
    <row r="67" ht="12.75" customHeight="1">
      <c r="A67" s="107"/>
      <c r="B67" s="107"/>
      <c r="C67" s="107"/>
      <c r="D67" s="107"/>
      <c r="E67" s="107"/>
      <c r="F67" s="107"/>
      <c r="G67" s="107"/>
      <c r="H67" s="107"/>
    </row>
    <row r="68" ht="12.75" customHeight="1">
      <c r="A68" s="107"/>
      <c r="B68" s="107"/>
      <c r="C68" s="107"/>
      <c r="D68" s="107"/>
      <c r="E68" s="107"/>
      <c r="F68" s="107"/>
      <c r="G68" s="107"/>
      <c r="H68" s="107"/>
    </row>
    <row r="69" ht="12.75" customHeight="1">
      <c r="A69" s="107"/>
      <c r="B69" s="107"/>
      <c r="C69" s="107"/>
      <c r="D69" s="107"/>
      <c r="E69" s="107"/>
      <c r="F69" s="107"/>
      <c r="G69" s="107"/>
      <c r="H69" s="107"/>
    </row>
    <row r="70" ht="12.75" customHeight="1">
      <c r="A70" s="107"/>
      <c r="B70" s="107"/>
      <c r="C70" s="107"/>
      <c r="D70" s="107"/>
      <c r="E70" s="107"/>
      <c r="F70" s="107"/>
      <c r="G70" s="107"/>
      <c r="H70" s="107"/>
    </row>
    <row r="71" ht="12.75" customHeight="1">
      <c r="A71" s="107"/>
      <c r="B71" s="107"/>
      <c r="C71" s="107"/>
      <c r="D71" s="107"/>
      <c r="E71" s="107"/>
      <c r="F71" s="107"/>
      <c r="G71" s="107"/>
      <c r="H71" s="107"/>
    </row>
    <row r="72" ht="12.75" customHeight="1">
      <c r="A72" s="107"/>
      <c r="B72" s="107"/>
      <c r="C72" s="107"/>
      <c r="D72" s="107"/>
      <c r="E72" s="107"/>
      <c r="F72" s="107"/>
      <c r="G72" s="107"/>
      <c r="H72" s="107"/>
    </row>
    <row r="73" ht="12.75" customHeight="1">
      <c r="A73" s="107"/>
      <c r="B73" s="107"/>
      <c r="C73" s="107"/>
      <c r="D73" s="107"/>
      <c r="E73" s="107"/>
      <c r="F73" s="107"/>
      <c r="G73" s="107"/>
      <c r="H73" s="107"/>
    </row>
    <row r="74" ht="13.5" customHeight="1">
      <c r="A74" s="107"/>
      <c r="B74" s="107"/>
      <c r="C74" s="107"/>
      <c r="D74" s="107"/>
      <c r="E74" s="107"/>
      <c r="F74" s="107"/>
      <c r="G74" s="107"/>
      <c r="H74" s="107"/>
    </row>
    <row r="75" ht="12.75" customHeight="1">
      <c r="A75" s="107"/>
      <c r="B75" s="107"/>
      <c r="C75" s="107"/>
      <c r="D75" s="107"/>
      <c r="E75" s="107"/>
      <c r="F75" s="107"/>
      <c r="G75" s="107"/>
      <c r="H75" s="107"/>
    </row>
    <row r="76" ht="12.75" customHeight="1">
      <c r="A76" s="107"/>
      <c r="B76" s="107"/>
      <c r="C76" s="107"/>
      <c r="D76" s="107"/>
      <c r="E76" s="107"/>
      <c r="F76" s="107"/>
      <c r="G76" s="107"/>
      <c r="H76" s="107"/>
    </row>
    <row r="77" ht="12.75" customHeight="1">
      <c r="A77" s="107"/>
      <c r="B77" s="107"/>
      <c r="C77" s="107"/>
      <c r="D77" s="107"/>
      <c r="E77" s="107"/>
      <c r="F77" s="107"/>
      <c r="G77" s="107"/>
      <c r="H77" s="107"/>
    </row>
    <row r="78" ht="12.75" customHeight="1">
      <c r="A78" s="107"/>
      <c r="B78" s="107"/>
      <c r="C78" s="107"/>
      <c r="D78" s="107"/>
      <c r="E78" s="107"/>
      <c r="F78" s="107"/>
      <c r="G78" s="107"/>
      <c r="H78" s="107"/>
    </row>
    <row r="79" ht="12.75" customHeight="1">
      <c r="A79" s="107"/>
      <c r="B79" s="107"/>
      <c r="C79" s="107"/>
      <c r="D79" s="107"/>
      <c r="E79" s="107"/>
      <c r="F79" s="107"/>
      <c r="G79" s="107"/>
      <c r="H79" s="107"/>
    </row>
    <row r="80" ht="12.75" customHeight="1">
      <c r="A80" s="107"/>
      <c r="B80" s="107"/>
      <c r="C80" s="107"/>
      <c r="D80" s="107"/>
      <c r="E80" s="107"/>
      <c r="F80" s="107"/>
      <c r="G80" s="107"/>
      <c r="H80" s="107"/>
    </row>
    <row r="81" ht="12.75" customHeight="1">
      <c r="A81" s="107"/>
      <c r="B81" s="107"/>
      <c r="C81" s="107"/>
      <c r="D81" s="107"/>
      <c r="E81" s="107"/>
      <c r="F81" s="107"/>
      <c r="G81" s="107"/>
      <c r="H81" s="107"/>
    </row>
    <row r="82" ht="13.5" customHeight="1">
      <c r="A82" s="107"/>
      <c r="B82" s="107"/>
      <c r="C82" s="107"/>
      <c r="D82" s="107"/>
      <c r="E82" s="107"/>
      <c r="F82" s="107"/>
      <c r="G82" s="107"/>
      <c r="H82" s="107"/>
    </row>
    <row r="83" ht="13.5" customHeight="1">
      <c r="A83" s="107"/>
      <c r="B83" s="107"/>
      <c r="C83" s="107"/>
      <c r="D83" s="107"/>
      <c r="E83" s="107"/>
      <c r="F83" s="107"/>
      <c r="G83" s="107"/>
      <c r="H83" s="107"/>
    </row>
    <row r="84" ht="15.75" customHeight="1">
      <c r="A84" s="107"/>
      <c r="B84" s="107"/>
      <c r="C84" s="107"/>
      <c r="D84" s="107"/>
      <c r="E84" s="107"/>
      <c r="F84" s="107"/>
      <c r="G84" s="107"/>
      <c r="H84" s="107"/>
    </row>
    <row r="85" ht="13.5" customHeight="1">
      <c r="A85" s="107"/>
      <c r="B85" s="107"/>
      <c r="C85" s="107"/>
      <c r="D85" s="107"/>
      <c r="E85" s="107"/>
      <c r="F85" s="107"/>
      <c r="G85" s="107"/>
      <c r="H85" s="107"/>
    </row>
    <row r="86" ht="12.75" customHeight="1">
      <c r="A86" s="107"/>
      <c r="B86" s="107"/>
      <c r="C86" s="107"/>
      <c r="D86" s="107"/>
      <c r="E86" s="107"/>
      <c r="F86" s="107"/>
      <c r="G86" s="107"/>
      <c r="H86" s="107"/>
    </row>
    <row r="87" ht="12.75" customHeight="1">
      <c r="A87" s="107"/>
      <c r="B87" s="107"/>
      <c r="C87" s="107"/>
      <c r="D87" s="107"/>
      <c r="E87" s="107"/>
      <c r="F87" s="107"/>
      <c r="G87" s="107"/>
      <c r="H87" s="107"/>
    </row>
    <row r="88" ht="12.75" customHeight="1">
      <c r="A88" s="107"/>
      <c r="B88" s="107"/>
      <c r="C88" s="107"/>
      <c r="D88" s="107"/>
      <c r="E88" s="107"/>
      <c r="F88" s="107"/>
      <c r="G88" s="107"/>
      <c r="H88" s="107"/>
    </row>
    <row r="89" ht="12.75" customHeight="1">
      <c r="A89" s="107"/>
      <c r="B89" s="107"/>
      <c r="C89" s="107"/>
      <c r="D89" s="107"/>
      <c r="E89" s="107"/>
      <c r="F89" s="107"/>
      <c r="G89" s="107"/>
      <c r="H89" s="107"/>
    </row>
    <row r="90" ht="15.75" customHeight="1">
      <c r="A90" s="107"/>
      <c r="B90" s="107"/>
      <c r="C90" s="107"/>
      <c r="D90" s="107"/>
      <c r="E90" s="107"/>
      <c r="F90" s="107"/>
      <c r="G90" s="107"/>
      <c r="H90" s="107"/>
    </row>
    <row r="91" ht="12.75" customHeight="1">
      <c r="A91" s="107"/>
      <c r="B91" s="107"/>
      <c r="C91" s="107"/>
      <c r="D91" s="107"/>
      <c r="E91" s="107"/>
      <c r="F91" s="107"/>
      <c r="G91" s="107"/>
      <c r="H91" s="107"/>
    </row>
    <row r="92" ht="12.75" customHeight="1">
      <c r="A92" s="107"/>
      <c r="B92" s="107"/>
      <c r="C92" s="107"/>
      <c r="D92" s="107"/>
      <c r="E92" s="107"/>
      <c r="F92" s="107"/>
      <c r="G92" s="107"/>
      <c r="H92" s="107"/>
    </row>
    <row r="93" ht="12.75" customHeight="1">
      <c r="A93" s="107"/>
      <c r="B93" s="107"/>
      <c r="C93" s="107"/>
      <c r="D93" s="107"/>
      <c r="E93" s="107"/>
      <c r="F93" s="107"/>
      <c r="G93" s="107"/>
      <c r="H93" s="107"/>
    </row>
    <row r="94" ht="12.75" customHeight="1">
      <c r="A94" s="107"/>
      <c r="B94" s="107"/>
      <c r="C94" s="107"/>
      <c r="D94" s="107"/>
      <c r="E94" s="107"/>
      <c r="F94" s="107"/>
      <c r="G94" s="107"/>
      <c r="H94" s="107"/>
    </row>
    <row r="95" ht="13.5" customHeight="1">
      <c r="A95" s="107"/>
      <c r="B95" s="107"/>
      <c r="C95" s="107"/>
      <c r="D95" s="107"/>
      <c r="E95" s="107"/>
      <c r="F95" s="107"/>
      <c r="G95" s="107"/>
      <c r="H95" s="107"/>
    </row>
    <row r="96" ht="15.75" customHeight="1">
      <c r="A96" s="107"/>
      <c r="B96" s="107"/>
      <c r="C96" s="107"/>
      <c r="D96" s="107"/>
      <c r="E96" s="107"/>
      <c r="F96" s="107"/>
      <c r="G96" s="107"/>
      <c r="H96" s="107"/>
    </row>
    <row r="97" ht="12.75" customHeight="1">
      <c r="A97" s="107"/>
      <c r="B97" s="107"/>
      <c r="C97" s="107"/>
      <c r="D97" s="107"/>
      <c r="E97" s="107"/>
      <c r="F97" s="107"/>
      <c r="G97" s="107"/>
      <c r="H97" s="107"/>
    </row>
    <row r="98" ht="12.75" customHeight="1">
      <c r="A98" s="107"/>
      <c r="B98" s="107"/>
      <c r="C98" s="107"/>
      <c r="D98" s="107"/>
      <c r="E98" s="107"/>
      <c r="F98" s="107"/>
      <c r="G98" s="107"/>
      <c r="H98" s="107"/>
    </row>
    <row r="99" ht="12.75" customHeight="1">
      <c r="A99" s="107"/>
      <c r="B99" s="107"/>
      <c r="C99" s="107"/>
      <c r="D99" s="107"/>
      <c r="E99" s="107"/>
      <c r="F99" s="107"/>
      <c r="G99" s="107"/>
      <c r="H99" s="107"/>
    </row>
    <row r="100" ht="13.5" customHeight="1">
      <c r="A100" s="107"/>
      <c r="B100" s="107"/>
      <c r="C100" s="107"/>
      <c r="D100" s="107"/>
      <c r="E100" s="107"/>
      <c r="F100" s="107"/>
      <c r="G100" s="107"/>
      <c r="H100" s="107"/>
    </row>
    <row r="101" ht="12.75" customHeight="1">
      <c r="A101" s="107"/>
      <c r="B101" s="107"/>
      <c r="C101" s="107"/>
      <c r="D101" s="107"/>
      <c r="E101" s="107"/>
      <c r="F101" s="107"/>
      <c r="G101" s="107"/>
      <c r="H101" s="107"/>
    </row>
    <row r="102" ht="12.75" customHeight="1">
      <c r="A102" s="107"/>
      <c r="B102" s="107"/>
      <c r="C102" s="107"/>
      <c r="D102" s="107"/>
      <c r="E102" s="107"/>
      <c r="F102" s="107"/>
      <c r="G102" s="107"/>
      <c r="H102" s="107"/>
    </row>
    <row r="103" ht="12.75" customHeight="1">
      <c r="A103" s="107"/>
      <c r="B103" s="107"/>
      <c r="C103" s="107"/>
      <c r="D103" s="107"/>
      <c r="E103" s="107"/>
      <c r="F103" s="107"/>
      <c r="G103" s="107"/>
      <c r="H103" s="107"/>
    </row>
    <row r="104" ht="12.75" customHeight="1">
      <c r="A104" s="107"/>
      <c r="B104" s="107"/>
      <c r="C104" s="107"/>
      <c r="D104" s="107"/>
      <c r="E104" s="107"/>
      <c r="F104" s="107"/>
      <c r="G104" s="107"/>
      <c r="H104" s="107"/>
    </row>
    <row r="105" ht="12.75" customHeight="1">
      <c r="A105" s="107"/>
      <c r="B105" s="107"/>
      <c r="C105" s="107"/>
      <c r="D105" s="107"/>
      <c r="E105" s="107"/>
      <c r="F105" s="107"/>
      <c r="G105" s="107"/>
      <c r="H105" s="107"/>
    </row>
    <row r="106" ht="12.75" customHeight="1">
      <c r="A106" s="107"/>
      <c r="B106" s="107"/>
      <c r="C106" s="107"/>
      <c r="D106" s="107"/>
      <c r="E106" s="107"/>
      <c r="F106" s="107"/>
      <c r="G106" s="107"/>
      <c r="H106" s="107"/>
    </row>
    <row r="107" ht="13.5" customHeight="1">
      <c r="A107" s="107"/>
      <c r="B107" s="107"/>
      <c r="C107" s="107"/>
      <c r="D107" s="107"/>
      <c r="E107" s="107"/>
      <c r="F107" s="107"/>
      <c r="G107" s="107"/>
      <c r="H107" s="107"/>
    </row>
    <row r="108" ht="12.75" customHeight="1">
      <c r="A108" s="107"/>
      <c r="B108" s="107"/>
      <c r="C108" s="107"/>
      <c r="D108" s="107"/>
      <c r="E108" s="107"/>
      <c r="F108" s="107"/>
      <c r="G108" s="107"/>
      <c r="H108" s="107"/>
    </row>
    <row r="109" ht="12.75" customHeight="1">
      <c r="A109" s="107"/>
      <c r="B109" s="107"/>
      <c r="C109" s="107"/>
      <c r="D109" s="107"/>
      <c r="E109" s="107"/>
      <c r="F109" s="107"/>
      <c r="G109" s="107"/>
      <c r="H109" s="107"/>
    </row>
    <row r="110" ht="12.75" customHeight="1">
      <c r="A110" s="107"/>
      <c r="B110" s="107"/>
      <c r="C110" s="107"/>
      <c r="D110" s="107"/>
      <c r="E110" s="107"/>
      <c r="F110" s="107"/>
      <c r="G110" s="107"/>
      <c r="H110" s="107"/>
    </row>
    <row r="111" ht="12.75" customHeight="1">
      <c r="A111" s="107"/>
      <c r="B111" s="107"/>
      <c r="C111" s="107"/>
      <c r="D111" s="107"/>
      <c r="E111" s="107"/>
      <c r="F111" s="107"/>
      <c r="G111" s="107"/>
      <c r="H111" s="107"/>
    </row>
    <row r="112" ht="12.75" customHeight="1">
      <c r="A112" s="107"/>
      <c r="B112" s="107"/>
      <c r="C112" s="107"/>
      <c r="D112" s="107"/>
      <c r="E112" s="107"/>
      <c r="F112" s="107"/>
      <c r="G112" s="107"/>
      <c r="H112" s="107"/>
    </row>
    <row r="113" ht="12.75" customHeight="1">
      <c r="A113" s="107"/>
      <c r="B113" s="107"/>
      <c r="C113" s="107"/>
      <c r="D113" s="107"/>
      <c r="E113" s="107"/>
      <c r="F113" s="107"/>
      <c r="G113" s="107"/>
      <c r="H113" s="107"/>
    </row>
    <row r="114" ht="12.75" customHeight="1">
      <c r="A114" s="107"/>
      <c r="B114" s="107"/>
      <c r="C114" s="107"/>
      <c r="D114" s="107"/>
      <c r="E114" s="107"/>
      <c r="F114" s="107"/>
      <c r="G114" s="107"/>
      <c r="H114" s="107"/>
    </row>
    <row r="115" ht="12.75" customHeight="1">
      <c r="A115" s="107"/>
      <c r="B115" s="107"/>
      <c r="C115" s="107"/>
      <c r="D115" s="107"/>
      <c r="E115" s="107"/>
      <c r="F115" s="107"/>
      <c r="G115" s="107"/>
      <c r="H115" s="107"/>
    </row>
    <row r="116" ht="12.75" customHeight="1">
      <c r="A116" s="107"/>
      <c r="B116" s="107"/>
      <c r="C116" s="107"/>
      <c r="D116" s="107"/>
      <c r="E116" s="107"/>
      <c r="F116" s="107"/>
      <c r="G116" s="107"/>
      <c r="H116" s="107"/>
    </row>
    <row r="117" ht="12.75" customHeight="1">
      <c r="A117" s="107"/>
      <c r="B117" s="107"/>
      <c r="C117" s="107"/>
      <c r="D117" s="107"/>
      <c r="E117" s="107"/>
      <c r="F117" s="107"/>
      <c r="G117" s="107"/>
      <c r="H117" s="107"/>
    </row>
    <row r="118" ht="12.75" customHeight="1">
      <c r="A118" s="107"/>
      <c r="B118" s="107"/>
      <c r="C118" s="107"/>
      <c r="D118" s="107"/>
      <c r="E118" s="107"/>
      <c r="F118" s="107"/>
      <c r="G118" s="107"/>
      <c r="H118" s="107"/>
    </row>
    <row r="119" ht="15" customHeight="1">
      <c r="A119" s="107"/>
      <c r="B119" s="107"/>
      <c r="C119" s="107"/>
      <c r="D119" s="107"/>
      <c r="E119" s="107"/>
      <c r="F119" s="107"/>
      <c r="G119" s="107"/>
      <c r="H119" s="107"/>
    </row>
    <row r="120" ht="12.75" customHeight="1">
      <c r="A120" s="107"/>
      <c r="B120" s="107"/>
      <c r="C120" s="107"/>
      <c r="D120" s="107"/>
      <c r="E120" s="107"/>
      <c r="F120" s="107"/>
      <c r="G120" s="107"/>
      <c r="H120" s="107"/>
    </row>
    <row r="121" ht="12.75" customHeight="1">
      <c r="A121" s="107"/>
      <c r="B121" s="107"/>
      <c r="C121" s="107"/>
      <c r="D121" s="107"/>
      <c r="E121" s="107"/>
      <c r="F121" s="107"/>
      <c r="G121" s="107"/>
      <c r="H121" s="107"/>
    </row>
    <row r="122" ht="12.75" customHeight="1">
      <c r="A122" s="107"/>
      <c r="B122" s="107"/>
      <c r="C122" s="107"/>
      <c r="D122" s="107"/>
      <c r="E122" s="107"/>
      <c r="F122" s="107"/>
      <c r="G122" s="107"/>
      <c r="H122" s="107"/>
    </row>
    <row r="123" ht="12.75" customHeight="1">
      <c r="A123" s="107"/>
      <c r="B123" s="107"/>
      <c r="C123" s="107"/>
      <c r="D123" s="107"/>
      <c r="E123" s="107"/>
      <c r="F123" s="107"/>
      <c r="G123" s="107"/>
      <c r="H123" s="107"/>
    </row>
    <row r="124" ht="12.75" customHeight="1">
      <c r="A124" s="107"/>
      <c r="B124" s="107"/>
      <c r="C124" s="107"/>
      <c r="D124" s="107"/>
      <c r="E124" s="107"/>
      <c r="F124" s="107"/>
      <c r="G124" s="107"/>
      <c r="H124" s="107"/>
    </row>
    <row r="125" ht="12.75" customHeight="1">
      <c r="A125" s="107"/>
      <c r="B125" s="107"/>
      <c r="C125" s="107"/>
      <c r="D125" s="107"/>
      <c r="E125" s="107"/>
      <c r="F125" s="107"/>
      <c r="G125" s="107"/>
      <c r="H125" s="107"/>
    </row>
    <row r="126" ht="13.5" customHeight="1">
      <c r="A126" s="107"/>
      <c r="B126" s="107"/>
      <c r="C126" s="107"/>
      <c r="D126" s="107"/>
      <c r="E126" s="107"/>
      <c r="F126" s="107"/>
      <c r="G126" s="107"/>
      <c r="H126" s="107"/>
    </row>
    <row r="127" ht="12.75" customHeight="1">
      <c r="A127" s="107"/>
      <c r="B127" s="107"/>
      <c r="C127" s="107"/>
      <c r="D127" s="107"/>
      <c r="E127" s="107"/>
      <c r="F127" s="107"/>
      <c r="G127" s="107"/>
      <c r="H127" s="107"/>
    </row>
    <row r="128" ht="13.5" customHeight="1">
      <c r="A128" s="107"/>
      <c r="B128" s="107"/>
      <c r="C128" s="107"/>
      <c r="D128" s="107"/>
      <c r="E128" s="107"/>
      <c r="F128" s="107"/>
      <c r="G128" s="107"/>
      <c r="H128" s="107"/>
    </row>
    <row r="129" ht="13.5" customHeight="1">
      <c r="A129" s="107"/>
      <c r="B129" s="107"/>
      <c r="C129" s="107"/>
      <c r="D129" s="107"/>
      <c r="E129" s="107"/>
      <c r="F129" s="107"/>
      <c r="G129" s="107"/>
      <c r="H129" s="107"/>
    </row>
    <row r="130" ht="12.75" customHeight="1">
      <c r="A130" s="107"/>
      <c r="B130" s="107"/>
      <c r="C130" s="107"/>
      <c r="D130" s="107"/>
      <c r="E130" s="107"/>
      <c r="F130" s="107"/>
      <c r="G130" s="107"/>
      <c r="H130" s="107"/>
    </row>
    <row r="131" ht="14.25" customHeight="1">
      <c r="A131" s="107"/>
      <c r="B131" s="107"/>
      <c r="C131" s="107"/>
      <c r="D131" s="107"/>
      <c r="E131" s="107"/>
      <c r="F131" s="107"/>
      <c r="G131" s="107"/>
      <c r="H131" s="107"/>
    </row>
    <row r="132" ht="12.75" customHeight="1">
      <c r="A132" s="107"/>
      <c r="B132" s="107"/>
      <c r="C132" s="107"/>
      <c r="D132" s="107"/>
      <c r="E132" s="107"/>
      <c r="F132" s="107"/>
      <c r="G132" s="107"/>
      <c r="H132" s="107"/>
    </row>
    <row r="133" ht="12.75" customHeight="1">
      <c r="A133" s="107"/>
      <c r="B133" s="107"/>
      <c r="C133" s="107"/>
      <c r="D133" s="107"/>
      <c r="E133" s="107"/>
      <c r="F133" s="107"/>
      <c r="G133" s="107"/>
      <c r="H133" s="107"/>
    </row>
    <row r="134" ht="12.75" customHeight="1">
      <c r="A134" s="107"/>
      <c r="B134" s="107"/>
      <c r="C134" s="107"/>
      <c r="D134" s="107"/>
      <c r="E134" s="107"/>
      <c r="F134" s="107"/>
      <c r="G134" s="107"/>
      <c r="H134" s="107"/>
    </row>
    <row r="135" ht="12.75" customHeight="1">
      <c r="A135" s="107"/>
      <c r="B135" s="107"/>
      <c r="C135" s="107"/>
      <c r="D135" s="107"/>
      <c r="E135" s="107"/>
      <c r="F135" s="107"/>
      <c r="G135" s="107"/>
      <c r="H135" s="107"/>
    </row>
    <row r="136" ht="12.75" customHeight="1">
      <c r="A136" s="107"/>
      <c r="B136" s="107"/>
      <c r="C136" s="107"/>
      <c r="D136" s="107"/>
      <c r="E136" s="107"/>
      <c r="F136" s="107"/>
      <c r="G136" s="107"/>
      <c r="H136" s="107"/>
    </row>
    <row r="137" ht="12" customHeight="1">
      <c r="A137" s="107"/>
      <c r="B137" s="107"/>
      <c r="C137" s="107"/>
      <c r="D137" s="107"/>
      <c r="E137" s="107"/>
      <c r="F137" s="107"/>
      <c r="G137" s="107"/>
      <c r="H137" s="107"/>
    </row>
    <row r="138" ht="12.75" customHeight="1">
      <c r="A138" s="107"/>
      <c r="B138" s="107"/>
      <c r="C138" s="107"/>
      <c r="D138" s="107"/>
      <c r="E138" s="107"/>
      <c r="F138" s="107"/>
      <c r="G138" s="107"/>
      <c r="H138" s="107"/>
    </row>
    <row r="139" ht="12.75" customHeight="1">
      <c r="A139" s="107"/>
      <c r="B139" s="107"/>
      <c r="C139" s="107"/>
      <c r="D139" s="107"/>
      <c r="E139" s="107"/>
      <c r="F139" s="107"/>
      <c r="G139" s="107"/>
      <c r="H139" s="107"/>
    </row>
    <row r="140" ht="13.5" customHeight="1">
      <c r="A140" s="107"/>
      <c r="B140" s="107"/>
      <c r="C140" s="107"/>
      <c r="D140" s="107"/>
      <c r="E140" s="107"/>
      <c r="F140" s="107"/>
      <c r="G140" s="107"/>
      <c r="H140" s="107"/>
    </row>
    <row r="141" ht="12.75" customHeight="1">
      <c r="A141" s="107"/>
      <c r="B141" s="107"/>
      <c r="C141" s="107"/>
      <c r="D141" s="107"/>
      <c r="E141" s="107"/>
      <c r="F141" s="107"/>
      <c r="G141" s="107"/>
      <c r="H141" s="107"/>
    </row>
    <row r="142" ht="13.5" customHeight="1">
      <c r="A142" s="107"/>
      <c r="B142" s="107"/>
      <c r="C142" s="107"/>
      <c r="D142" s="107"/>
      <c r="E142" s="107"/>
      <c r="F142" s="107"/>
      <c r="G142" s="107"/>
      <c r="H142" s="107"/>
    </row>
    <row r="143" ht="11.25" customHeight="1">
      <c r="A143" s="107"/>
      <c r="B143" s="107"/>
      <c r="C143" s="107"/>
      <c r="D143" s="107"/>
      <c r="E143" s="107"/>
      <c r="F143" s="107"/>
      <c r="G143" s="107"/>
      <c r="H143" s="107"/>
    </row>
    <row r="144" ht="12.75" customHeight="1">
      <c r="A144" s="107"/>
      <c r="B144" s="107"/>
      <c r="C144" s="107"/>
      <c r="D144" s="107"/>
      <c r="E144" s="107"/>
      <c r="F144" s="107"/>
      <c r="G144" s="107"/>
      <c r="H144" s="107"/>
    </row>
    <row r="145" ht="12.75" customHeight="1">
      <c r="A145" s="107"/>
      <c r="B145" s="107"/>
      <c r="C145" s="107"/>
      <c r="D145" s="107"/>
      <c r="E145" s="107"/>
      <c r="F145" s="107"/>
      <c r="G145" s="107"/>
      <c r="H145" s="107"/>
    </row>
    <row r="146" ht="12.75" customHeight="1">
      <c r="A146" s="107"/>
      <c r="B146" s="107"/>
      <c r="C146" s="107"/>
      <c r="D146" s="107"/>
      <c r="E146" s="107"/>
      <c r="F146" s="107"/>
      <c r="G146" s="107"/>
      <c r="H146" s="107"/>
    </row>
    <row r="147" ht="12.75" customHeight="1">
      <c r="A147" s="107"/>
      <c r="B147" s="107"/>
      <c r="C147" s="107"/>
      <c r="D147" s="107"/>
      <c r="E147" s="107"/>
      <c r="F147" s="107"/>
      <c r="G147" s="107"/>
      <c r="H147" s="107"/>
    </row>
    <row r="148" ht="12.75" customHeight="1">
      <c r="A148" s="107"/>
      <c r="B148" s="107"/>
      <c r="C148" s="107"/>
      <c r="D148" s="107"/>
      <c r="E148" s="107"/>
      <c r="F148" s="107"/>
      <c r="G148" s="107"/>
      <c r="H148" s="107"/>
    </row>
    <row r="149" ht="12.75" customHeight="1">
      <c r="A149" s="107"/>
      <c r="B149" s="107"/>
      <c r="C149" s="107"/>
      <c r="D149" s="107"/>
      <c r="E149" s="107"/>
      <c r="F149" s="107"/>
      <c r="G149" s="107"/>
      <c r="H149" s="107"/>
    </row>
    <row r="150" ht="13.5" customHeight="1">
      <c r="A150" s="107"/>
      <c r="B150" s="107"/>
      <c r="C150" s="107"/>
      <c r="D150" s="107"/>
      <c r="E150" s="107"/>
      <c r="F150" s="107"/>
      <c r="G150" s="107"/>
      <c r="H150" s="107"/>
    </row>
    <row r="151" ht="13.5" customHeight="1">
      <c r="A151" s="107"/>
      <c r="B151" s="107"/>
      <c r="C151" s="107"/>
      <c r="D151" s="107"/>
      <c r="E151" s="107"/>
      <c r="F151" s="107"/>
      <c r="G151" s="107"/>
      <c r="H151" s="107"/>
    </row>
    <row r="152" ht="13.5" customHeight="1">
      <c r="A152" s="107"/>
      <c r="B152" s="107"/>
      <c r="C152" s="107"/>
      <c r="D152" s="107"/>
      <c r="E152" s="107"/>
      <c r="F152" s="107"/>
      <c r="G152" s="107"/>
      <c r="H152" s="107"/>
    </row>
    <row r="153" ht="13.5" customHeight="1">
      <c r="A153" s="107"/>
      <c r="B153" s="107"/>
      <c r="C153" s="107"/>
      <c r="D153" s="107"/>
      <c r="E153" s="107"/>
      <c r="F153" s="107"/>
      <c r="G153" s="107"/>
      <c r="H153" s="107"/>
    </row>
    <row r="154" ht="14.25" customHeight="1">
      <c r="A154" s="107"/>
      <c r="B154" s="107"/>
      <c r="C154" s="107"/>
      <c r="D154" s="107"/>
      <c r="E154" s="107"/>
      <c r="F154" s="107"/>
      <c r="G154" s="107"/>
      <c r="H154" s="107"/>
    </row>
    <row r="155" ht="12.75" customHeight="1">
      <c r="A155" s="107"/>
      <c r="B155" s="107"/>
      <c r="C155" s="107"/>
      <c r="D155" s="107"/>
      <c r="E155" s="107"/>
      <c r="F155" s="107"/>
      <c r="G155" s="107"/>
      <c r="H155" s="107"/>
    </row>
    <row r="156" ht="12.75" customHeight="1">
      <c r="A156" s="107"/>
      <c r="B156" s="107"/>
      <c r="C156" s="107"/>
      <c r="D156" s="107"/>
      <c r="E156" s="107"/>
      <c r="F156" s="107"/>
      <c r="G156" s="107"/>
      <c r="H156" s="107"/>
    </row>
    <row r="157" ht="12.75" customHeight="1">
      <c r="A157" s="107"/>
      <c r="B157" s="107"/>
      <c r="C157" s="107"/>
      <c r="D157" s="107"/>
      <c r="E157" s="107"/>
      <c r="F157" s="107"/>
      <c r="G157" s="107"/>
      <c r="H157" s="107"/>
    </row>
    <row r="158" ht="12.75" customHeight="1">
      <c r="A158" s="107"/>
      <c r="B158" s="107"/>
      <c r="C158" s="107"/>
      <c r="D158" s="107"/>
      <c r="E158" s="107"/>
      <c r="F158" s="107"/>
      <c r="G158" s="107"/>
      <c r="H158" s="107"/>
    </row>
    <row r="159" ht="12.75" customHeight="1">
      <c r="A159" s="107"/>
      <c r="B159" s="107"/>
      <c r="C159" s="107"/>
      <c r="D159" s="107"/>
      <c r="E159" s="107"/>
      <c r="F159" s="107"/>
      <c r="G159" s="107"/>
      <c r="H159" s="107"/>
    </row>
    <row r="160" ht="12.75" customHeight="1">
      <c r="A160" s="107"/>
      <c r="B160" s="107"/>
      <c r="C160" s="107"/>
      <c r="D160" s="107"/>
      <c r="E160" s="107"/>
      <c r="F160" s="107"/>
      <c r="G160" s="107"/>
      <c r="H160" s="107"/>
    </row>
    <row r="161" ht="12.75" customHeight="1">
      <c r="A161" s="107"/>
      <c r="B161" s="107"/>
      <c r="C161" s="107"/>
      <c r="D161" s="107"/>
      <c r="E161" s="107"/>
      <c r="F161" s="107"/>
      <c r="G161" s="107"/>
      <c r="H161" s="107"/>
    </row>
    <row r="162" ht="12.75" customHeight="1">
      <c r="A162" s="107"/>
      <c r="B162" s="107"/>
      <c r="C162" s="107"/>
      <c r="D162" s="107"/>
      <c r="E162" s="107"/>
      <c r="F162" s="107"/>
      <c r="G162" s="107"/>
      <c r="H162" s="107"/>
    </row>
    <row r="163" ht="13.5" customHeight="1">
      <c r="A163" s="107"/>
      <c r="B163" s="107"/>
      <c r="C163" s="107"/>
      <c r="D163" s="107"/>
      <c r="E163" s="107"/>
      <c r="F163" s="107"/>
      <c r="G163" s="107"/>
      <c r="H163" s="107"/>
    </row>
    <row r="164" ht="12.75" customHeight="1">
      <c r="A164" s="107"/>
      <c r="B164" s="107"/>
      <c r="C164" s="107"/>
      <c r="D164" s="107"/>
      <c r="E164" s="107"/>
      <c r="F164" s="107"/>
      <c r="G164" s="107"/>
      <c r="H164" s="107"/>
    </row>
    <row r="165" ht="15" customHeight="1">
      <c r="A165" s="107"/>
      <c r="B165" s="107"/>
      <c r="C165" s="107"/>
      <c r="D165" s="107"/>
      <c r="E165" s="107"/>
      <c r="F165" s="107"/>
      <c r="G165" s="107"/>
      <c r="H165" s="107"/>
    </row>
    <row r="166" ht="11.25" customHeight="1">
      <c r="A166" s="107"/>
      <c r="B166" s="107"/>
      <c r="C166" s="107"/>
      <c r="D166" s="107"/>
      <c r="E166" s="107"/>
      <c r="F166" s="107"/>
      <c r="G166" s="107"/>
      <c r="H166" s="107"/>
    </row>
    <row r="167" ht="12.75" customHeight="1">
      <c r="A167" s="107"/>
      <c r="B167" s="107"/>
      <c r="C167" s="107"/>
      <c r="D167" s="107"/>
      <c r="E167" s="107"/>
      <c r="F167" s="107"/>
      <c r="G167" s="107"/>
      <c r="H167" s="107"/>
    </row>
    <row r="168" ht="12.75" customHeight="1">
      <c r="A168" s="107"/>
      <c r="B168" s="107"/>
      <c r="C168" s="107"/>
      <c r="D168" s="107"/>
      <c r="E168" s="107"/>
      <c r="F168" s="107"/>
      <c r="G168" s="107"/>
      <c r="H168" s="107"/>
    </row>
    <row r="169" ht="12.75" customHeight="1">
      <c r="A169" s="107"/>
      <c r="B169" s="107"/>
      <c r="C169" s="107"/>
      <c r="D169" s="107"/>
      <c r="E169" s="107"/>
      <c r="F169" s="107"/>
      <c r="G169" s="107"/>
      <c r="H169" s="107"/>
    </row>
    <row r="170" ht="12.75" customHeight="1">
      <c r="A170" s="107"/>
      <c r="B170" s="107"/>
      <c r="C170" s="107"/>
      <c r="D170" s="107"/>
      <c r="E170" s="107"/>
      <c r="F170" s="107"/>
      <c r="G170" s="107"/>
      <c r="H170" s="107"/>
    </row>
    <row r="171" ht="12.75" customHeight="1">
      <c r="A171" s="107"/>
      <c r="B171" s="107"/>
      <c r="C171" s="107"/>
      <c r="D171" s="107"/>
      <c r="E171" s="107"/>
      <c r="F171" s="107"/>
      <c r="G171" s="107"/>
      <c r="H171" s="107"/>
    </row>
    <row r="172" ht="12.75" customHeight="1">
      <c r="A172" s="107"/>
      <c r="B172" s="107"/>
      <c r="C172" s="107"/>
      <c r="D172" s="107"/>
      <c r="E172" s="107"/>
      <c r="F172" s="107"/>
      <c r="G172" s="107"/>
      <c r="H172" s="107"/>
    </row>
    <row r="173" ht="14.25" customHeight="1">
      <c r="A173" s="107"/>
      <c r="B173" s="107"/>
      <c r="C173" s="107"/>
      <c r="D173" s="107"/>
      <c r="E173" s="107"/>
      <c r="F173" s="107"/>
      <c r="G173" s="107"/>
      <c r="H173" s="107"/>
    </row>
    <row r="174" ht="13.5" customHeight="1">
      <c r="A174" s="107"/>
      <c r="B174" s="107"/>
      <c r="C174" s="107"/>
      <c r="D174" s="107"/>
      <c r="E174" s="107"/>
      <c r="F174" s="107"/>
      <c r="G174" s="107"/>
      <c r="H174" s="107"/>
    </row>
    <row r="175" ht="12.75" customHeight="1">
      <c r="A175" s="107"/>
      <c r="B175" s="107"/>
      <c r="C175" s="107"/>
      <c r="D175" s="107"/>
      <c r="E175" s="107"/>
      <c r="F175" s="107"/>
      <c r="G175" s="107"/>
      <c r="H175" s="107"/>
    </row>
    <row r="176" ht="13.5" customHeight="1">
      <c r="A176" s="107"/>
      <c r="B176" s="107"/>
      <c r="C176" s="107"/>
      <c r="D176" s="107"/>
      <c r="E176" s="107"/>
      <c r="F176" s="107"/>
      <c r="G176" s="107"/>
      <c r="H176" s="107"/>
    </row>
    <row r="177" ht="12.75" customHeight="1">
      <c r="A177" s="107"/>
      <c r="B177" s="107"/>
      <c r="C177" s="107"/>
      <c r="D177" s="107"/>
      <c r="E177" s="107"/>
      <c r="F177" s="107"/>
      <c r="G177" s="107"/>
      <c r="H177" s="107"/>
    </row>
    <row r="178" ht="12.75" customHeight="1">
      <c r="A178" s="107"/>
      <c r="B178" s="107"/>
      <c r="C178" s="107"/>
      <c r="D178" s="107"/>
      <c r="E178" s="107"/>
      <c r="F178" s="107"/>
      <c r="G178" s="107"/>
      <c r="H178" s="107"/>
    </row>
    <row r="179" ht="12.75" customHeight="1">
      <c r="A179" s="107"/>
      <c r="B179" s="107"/>
      <c r="C179" s="107"/>
      <c r="D179" s="107"/>
      <c r="E179" s="107"/>
      <c r="F179" s="107"/>
      <c r="G179" s="107"/>
      <c r="H179" s="107"/>
    </row>
    <row r="180" ht="12.75" customHeight="1">
      <c r="A180" s="107"/>
      <c r="B180" s="107"/>
      <c r="C180" s="107"/>
      <c r="D180" s="107"/>
      <c r="E180" s="107"/>
      <c r="F180" s="107"/>
      <c r="G180" s="107"/>
      <c r="H180" s="107"/>
    </row>
    <row r="181" ht="15.75" customHeight="1">
      <c r="A181" s="107"/>
      <c r="B181" s="107"/>
      <c r="C181" s="107"/>
      <c r="D181" s="107"/>
      <c r="E181" s="107"/>
      <c r="F181" s="107"/>
      <c r="G181" s="107"/>
      <c r="H181" s="107"/>
    </row>
    <row r="182" ht="12.75" customHeight="1">
      <c r="A182" s="107"/>
      <c r="B182" s="107"/>
      <c r="C182" s="107"/>
      <c r="D182" s="107"/>
      <c r="E182" s="107"/>
      <c r="F182" s="107"/>
      <c r="G182" s="107"/>
      <c r="H182" s="107"/>
    </row>
    <row r="183" ht="12.75" customHeight="1">
      <c r="A183" s="107"/>
      <c r="B183" s="107"/>
      <c r="C183" s="107"/>
      <c r="D183" s="107"/>
      <c r="E183" s="107"/>
      <c r="F183" s="107"/>
      <c r="G183" s="107"/>
      <c r="H183" s="107"/>
    </row>
    <row r="184" ht="12.75" customHeight="1">
      <c r="A184" s="107"/>
      <c r="B184" s="107"/>
      <c r="C184" s="107"/>
      <c r="D184" s="107"/>
      <c r="E184" s="107"/>
      <c r="F184" s="107"/>
      <c r="G184" s="107"/>
      <c r="H184" s="107"/>
    </row>
    <row r="185" ht="12.75" customHeight="1">
      <c r="A185" s="107"/>
      <c r="B185" s="107"/>
      <c r="C185" s="107"/>
      <c r="D185" s="107"/>
      <c r="E185" s="107"/>
      <c r="F185" s="107"/>
      <c r="G185" s="107"/>
      <c r="H185" s="107"/>
    </row>
    <row r="186" ht="12.75" customHeight="1">
      <c r="A186" s="107"/>
      <c r="B186" s="107"/>
      <c r="C186" s="107"/>
      <c r="D186" s="107"/>
      <c r="E186" s="107"/>
      <c r="F186" s="107"/>
      <c r="G186" s="107"/>
      <c r="H186" s="107"/>
    </row>
    <row r="187" ht="12.75" customHeight="1">
      <c r="A187" s="107"/>
      <c r="B187" s="107"/>
      <c r="C187" s="107"/>
      <c r="D187" s="107"/>
      <c r="E187" s="107"/>
      <c r="F187" s="107"/>
      <c r="G187" s="107"/>
      <c r="H187" s="107"/>
    </row>
    <row r="188" ht="12.75" customHeight="1">
      <c r="A188" s="107"/>
      <c r="B188" s="107"/>
      <c r="C188" s="107"/>
      <c r="D188" s="107"/>
      <c r="E188" s="107"/>
      <c r="F188" s="107"/>
      <c r="G188" s="107"/>
      <c r="H188" s="107"/>
    </row>
    <row r="189" ht="12.75" customHeight="1">
      <c r="A189" s="107"/>
      <c r="B189" s="107"/>
      <c r="C189" s="107"/>
      <c r="D189" s="107"/>
      <c r="E189" s="107"/>
      <c r="F189" s="107"/>
      <c r="G189" s="107"/>
      <c r="H189" s="107"/>
    </row>
    <row r="190" ht="12.75" customHeight="1">
      <c r="A190" s="107"/>
      <c r="B190" s="107"/>
      <c r="C190" s="107"/>
      <c r="D190" s="107"/>
      <c r="E190" s="107"/>
      <c r="F190" s="107"/>
      <c r="G190" s="107"/>
      <c r="H190" s="107"/>
    </row>
    <row r="191" ht="12.75" customHeight="1">
      <c r="A191" s="107"/>
      <c r="B191" s="107"/>
      <c r="C191" s="107"/>
      <c r="D191" s="107"/>
      <c r="E191" s="107"/>
      <c r="F191" s="107"/>
      <c r="G191" s="107"/>
      <c r="H191" s="107"/>
    </row>
    <row r="192" ht="12.75" customHeight="1">
      <c r="A192" s="107"/>
      <c r="B192" s="107"/>
      <c r="C192" s="107"/>
      <c r="D192" s="107"/>
      <c r="E192" s="107"/>
      <c r="F192" s="107"/>
      <c r="G192" s="107"/>
      <c r="H192" s="107"/>
    </row>
    <row r="193" ht="12.75" customHeight="1">
      <c r="A193" s="107"/>
      <c r="B193" s="107"/>
      <c r="C193" s="107"/>
      <c r="D193" s="107"/>
      <c r="E193" s="107"/>
      <c r="F193" s="107"/>
      <c r="G193" s="107"/>
      <c r="H193" s="107"/>
    </row>
    <row r="194" ht="12.75" customHeight="1">
      <c r="A194" s="107"/>
      <c r="B194" s="107"/>
      <c r="C194" s="107"/>
      <c r="D194" s="107"/>
      <c r="E194" s="107"/>
      <c r="F194" s="107"/>
      <c r="G194" s="107"/>
      <c r="H194" s="107"/>
    </row>
    <row r="195" ht="12.75" customHeight="1">
      <c r="A195" s="107"/>
      <c r="B195" s="107"/>
      <c r="C195" s="107"/>
      <c r="D195" s="107"/>
      <c r="E195" s="107"/>
      <c r="F195" s="107"/>
      <c r="G195" s="107"/>
      <c r="H195" s="107"/>
    </row>
    <row r="196" ht="12.75" customHeight="1">
      <c r="A196" s="107"/>
      <c r="B196" s="107"/>
      <c r="C196" s="107"/>
      <c r="D196" s="107"/>
      <c r="E196" s="107"/>
      <c r="F196" s="107"/>
      <c r="G196" s="107"/>
      <c r="H196" s="107"/>
    </row>
    <row r="197" ht="12.75" customHeight="1">
      <c r="A197" s="107"/>
      <c r="B197" s="107"/>
      <c r="C197" s="107"/>
      <c r="D197" s="107"/>
      <c r="E197" s="107"/>
      <c r="F197" s="107"/>
      <c r="G197" s="107"/>
      <c r="H197" s="107"/>
    </row>
    <row r="198" ht="12.75" customHeight="1">
      <c r="A198" s="107"/>
      <c r="B198" s="107"/>
      <c r="C198" s="107"/>
      <c r="D198" s="107"/>
      <c r="E198" s="107"/>
      <c r="F198" s="107"/>
      <c r="G198" s="107"/>
      <c r="H198" s="107"/>
    </row>
    <row r="199" ht="12.75" customHeight="1">
      <c r="A199" s="107"/>
      <c r="B199" s="107"/>
      <c r="C199" s="107"/>
      <c r="D199" s="107"/>
      <c r="E199" s="107"/>
      <c r="F199" s="107"/>
      <c r="G199" s="107"/>
      <c r="H199" s="107"/>
    </row>
    <row r="200" ht="12.75" customHeight="1">
      <c r="A200" s="107"/>
      <c r="B200" s="107"/>
      <c r="C200" s="107"/>
      <c r="D200" s="107"/>
      <c r="E200" s="107"/>
      <c r="F200" s="107"/>
      <c r="G200" s="107"/>
      <c r="H200" s="107"/>
    </row>
    <row r="201" ht="12.75" customHeight="1">
      <c r="A201" s="107"/>
      <c r="B201" s="107"/>
      <c r="C201" s="107"/>
      <c r="D201" s="107"/>
      <c r="E201" s="107"/>
      <c r="F201" s="107"/>
      <c r="G201" s="107"/>
      <c r="H201" s="107"/>
    </row>
    <row r="202" ht="12.75" customHeight="1">
      <c r="A202" s="107"/>
      <c r="B202" s="107"/>
      <c r="C202" s="107"/>
      <c r="D202" s="107"/>
      <c r="E202" s="107"/>
      <c r="F202" s="107"/>
      <c r="G202" s="107"/>
      <c r="H202" s="107"/>
    </row>
    <row r="203" ht="12.75" customHeight="1">
      <c r="A203" s="107"/>
      <c r="B203" s="107"/>
      <c r="C203" s="107"/>
      <c r="D203" s="107"/>
      <c r="E203" s="107"/>
      <c r="F203" s="107"/>
      <c r="G203" s="107"/>
      <c r="H203" s="107"/>
    </row>
    <row r="204" ht="12.75" customHeight="1">
      <c r="A204" s="107"/>
      <c r="B204" s="107"/>
      <c r="C204" s="107"/>
      <c r="D204" s="107"/>
      <c r="E204" s="107"/>
      <c r="F204" s="107"/>
      <c r="G204" s="107"/>
      <c r="H204" s="107"/>
    </row>
    <row r="205" ht="12.75" customHeight="1">
      <c r="A205" s="107"/>
      <c r="B205" s="107"/>
      <c r="C205" s="107"/>
      <c r="D205" s="107"/>
      <c r="E205" s="107"/>
      <c r="F205" s="107"/>
      <c r="G205" s="107"/>
      <c r="H205" s="107"/>
    </row>
    <row r="206" ht="12.75" customHeight="1">
      <c r="A206" s="107"/>
      <c r="B206" s="107"/>
      <c r="C206" s="107"/>
      <c r="D206" s="107"/>
      <c r="E206" s="107"/>
      <c r="F206" s="107"/>
      <c r="G206" s="107"/>
      <c r="H206" s="107"/>
    </row>
    <row r="207" ht="12.75" customHeight="1">
      <c r="A207" s="107"/>
      <c r="B207" s="107"/>
      <c r="C207" s="107"/>
      <c r="D207" s="107"/>
      <c r="E207" s="107"/>
      <c r="F207" s="107"/>
      <c r="G207" s="107"/>
      <c r="H207" s="107"/>
    </row>
    <row r="208" ht="12.75" customHeight="1">
      <c r="A208" s="107"/>
      <c r="B208" s="107"/>
      <c r="C208" s="107"/>
      <c r="D208" s="107"/>
      <c r="E208" s="107"/>
      <c r="F208" s="107"/>
      <c r="G208" s="107"/>
      <c r="H208" s="107"/>
    </row>
    <row r="209" ht="12.75" customHeight="1">
      <c r="A209" s="107"/>
      <c r="B209" s="107"/>
      <c r="C209" s="107"/>
      <c r="D209" s="107"/>
      <c r="E209" s="107"/>
      <c r="F209" s="107"/>
      <c r="G209" s="107"/>
      <c r="H209" s="107"/>
    </row>
    <row r="210" ht="12.75" customHeight="1">
      <c r="A210" s="107"/>
      <c r="B210" s="107"/>
      <c r="C210" s="107"/>
      <c r="D210" s="107"/>
      <c r="E210" s="107"/>
      <c r="F210" s="107"/>
      <c r="G210" s="107"/>
      <c r="H210" s="107"/>
    </row>
    <row r="211" ht="12.75" customHeight="1">
      <c r="A211" s="107"/>
      <c r="B211" s="107"/>
      <c r="C211" s="107"/>
      <c r="D211" s="107"/>
      <c r="E211" s="107"/>
      <c r="F211" s="107"/>
      <c r="G211" s="107"/>
      <c r="H211" s="107"/>
    </row>
    <row r="212" ht="12.75" customHeight="1">
      <c r="A212" s="107"/>
      <c r="B212" s="107"/>
      <c r="C212" s="107"/>
      <c r="D212" s="107"/>
      <c r="E212" s="107"/>
      <c r="F212" s="107"/>
      <c r="G212" s="107"/>
      <c r="H212" s="107"/>
    </row>
    <row r="213" ht="12.75" customHeight="1">
      <c r="A213" s="107"/>
      <c r="B213" s="107"/>
      <c r="C213" s="107"/>
      <c r="D213" s="107"/>
      <c r="E213" s="107"/>
      <c r="F213" s="107"/>
      <c r="G213" s="107"/>
      <c r="H213" s="107"/>
    </row>
    <row r="214" ht="12.75" customHeight="1">
      <c r="A214" s="107"/>
      <c r="B214" s="107"/>
      <c r="C214" s="107"/>
      <c r="D214" s="107"/>
      <c r="E214" s="107"/>
      <c r="F214" s="107"/>
      <c r="G214" s="107"/>
      <c r="H214" s="107"/>
    </row>
    <row r="215" ht="12.75" customHeight="1">
      <c r="A215" s="107"/>
      <c r="B215" s="107"/>
      <c r="C215" s="107"/>
      <c r="D215" s="107"/>
      <c r="E215" s="107"/>
      <c r="F215" s="107"/>
      <c r="G215" s="107"/>
      <c r="H215" s="107"/>
    </row>
    <row r="216" ht="12.75" customHeight="1">
      <c r="A216" s="107"/>
      <c r="B216" s="107"/>
      <c r="C216" s="107"/>
      <c r="D216" s="107"/>
      <c r="E216" s="107"/>
      <c r="F216" s="107"/>
      <c r="G216" s="107"/>
      <c r="H216" s="107"/>
    </row>
    <row r="217" ht="12.75" customHeight="1">
      <c r="A217" s="107"/>
      <c r="B217" s="107"/>
      <c r="C217" s="107"/>
      <c r="D217" s="107"/>
      <c r="E217" s="107"/>
      <c r="F217" s="107"/>
      <c r="G217" s="107"/>
      <c r="H217" s="107"/>
    </row>
    <row r="218" ht="12.75" customHeight="1">
      <c r="A218" s="107"/>
      <c r="B218" s="107"/>
      <c r="C218" s="107"/>
      <c r="D218" s="107"/>
      <c r="E218" s="107"/>
      <c r="F218" s="107"/>
      <c r="G218" s="107"/>
      <c r="H218" s="107"/>
    </row>
    <row r="219" ht="12.75" customHeight="1">
      <c r="A219" s="107"/>
      <c r="B219" s="107"/>
      <c r="C219" s="107"/>
      <c r="D219" s="107"/>
      <c r="E219" s="107"/>
      <c r="F219" s="107"/>
      <c r="G219" s="107"/>
      <c r="H219" s="107"/>
    </row>
    <row r="220" ht="12.75" customHeight="1">
      <c r="A220" s="107"/>
      <c r="B220" s="107"/>
      <c r="C220" s="107"/>
      <c r="D220" s="107"/>
      <c r="E220" s="107"/>
      <c r="F220" s="107"/>
      <c r="G220" s="107"/>
      <c r="H220" s="107"/>
    </row>
    <row r="221" ht="12.75" customHeight="1">
      <c r="A221" s="107"/>
      <c r="B221" s="107"/>
      <c r="C221" s="107"/>
      <c r="D221" s="107"/>
      <c r="E221" s="107"/>
      <c r="F221" s="107"/>
      <c r="G221" s="107"/>
      <c r="H221" s="107"/>
    </row>
    <row r="222" ht="12.75" customHeight="1">
      <c r="A222" s="107"/>
      <c r="B222" s="107"/>
      <c r="C222" s="107"/>
      <c r="D222" s="107"/>
      <c r="E222" s="107"/>
      <c r="F222" s="107"/>
      <c r="G222" s="107"/>
      <c r="H222" s="107"/>
    </row>
    <row r="223" ht="12.75" customHeight="1">
      <c r="A223" s="107"/>
      <c r="B223" s="107"/>
      <c r="C223" s="107"/>
      <c r="D223" s="107"/>
      <c r="E223" s="107"/>
      <c r="F223" s="107"/>
      <c r="G223" s="107"/>
      <c r="H223" s="107"/>
    </row>
    <row r="224" ht="12.75" customHeight="1">
      <c r="A224" s="107"/>
      <c r="B224" s="107"/>
      <c r="C224" s="107"/>
      <c r="D224" s="107"/>
      <c r="E224" s="107"/>
      <c r="F224" s="107"/>
      <c r="G224" s="107"/>
      <c r="H224" s="107"/>
    </row>
    <row r="225" ht="12.75" customHeight="1">
      <c r="A225" s="107"/>
      <c r="B225" s="107"/>
      <c r="C225" s="107"/>
      <c r="D225" s="107"/>
      <c r="E225" s="107"/>
      <c r="F225" s="107"/>
      <c r="G225" s="107"/>
      <c r="H225" s="107"/>
    </row>
  </sheetData>
  <mergeCells count="10">
    <mergeCell ref="A1:F1"/>
    <mergeCell ref="A2:F2"/>
    <mergeCell ref="A3:F3"/>
    <mergeCell ref="A4:F4"/>
    <mergeCell ref="A6:F6"/>
    <mergeCell ref="A7:D7"/>
    <mergeCell ref="A9:F9"/>
    <mergeCell ref="A21:B22"/>
    <mergeCell ref="E22:F22"/>
    <mergeCell ref="C25:E25"/>
  </mergeCells>
  <printOptions headings="0" gridLines="0"/>
  <pageMargins left="1.1811023622047245" right="0.49212598425196852" top="1" bottom="1" header="0.5" footer="0.5"/>
  <pageSetup blackAndWhite="0" cellComments="none" copies="1" draft="0" errors="displayed" firstPageNumber="1" fitToHeight="1" fitToWidth="1" horizontalDpi="600" orientation="portrait" pageOrder="downThenOver" paperSize="9" scale="90" useFirstPageNumber="0" usePrinterDefaults="1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ONLYOFFICE/6.4.2.6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4</cp:revision>
  <dcterms:modified xsi:type="dcterms:W3CDTF">2021-11-15T01:27:18Z</dcterms:modified>
</cp:coreProperties>
</file>