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sers\Krivolapova\Desktop\Женя\ПРОГРАММА ЦСКД\ПРОГРАММА 2022\изменения август\"/>
    </mc:Choice>
  </mc:AlternateContent>
  <xr:revisionPtr revIDLastSave="0" documentId="13_ncr:1_{0764CF65-D8AA-49FE-A750-25F45FAF33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2" sheetId="1" r:id="rId1"/>
  </sheets>
  <definedNames>
    <definedName name="_xlnm.Print_Area" localSheetId="0">'приложение 2'!$A$1:$J$93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0" i="1" l="1"/>
  <c r="H46" i="1" s="1"/>
  <c r="H56" i="1"/>
  <c r="J56" i="1" s="1"/>
  <c r="G27" i="1"/>
  <c r="J58" i="1"/>
  <c r="J59" i="1"/>
  <c r="J61" i="1"/>
  <c r="J62" i="1"/>
  <c r="J63" i="1"/>
  <c r="E50" i="1"/>
  <c r="F50" i="1"/>
  <c r="G50" i="1"/>
  <c r="H50" i="1"/>
  <c r="I50" i="1"/>
  <c r="D50" i="1"/>
  <c r="D43" i="1" s="1"/>
  <c r="E49" i="1"/>
  <c r="F49" i="1"/>
  <c r="G49" i="1"/>
  <c r="H49" i="1"/>
  <c r="I49" i="1"/>
  <c r="E48" i="1"/>
  <c r="F48" i="1"/>
  <c r="G48" i="1"/>
  <c r="H48" i="1"/>
  <c r="I48" i="1"/>
  <c r="J48" i="1"/>
  <c r="E47" i="1"/>
  <c r="F47" i="1"/>
  <c r="G47" i="1"/>
  <c r="H47" i="1"/>
  <c r="I47" i="1"/>
  <c r="J47" i="1"/>
  <c r="E46" i="1"/>
  <c r="F46" i="1"/>
  <c r="G46" i="1"/>
  <c r="I46" i="1"/>
  <c r="E45" i="1"/>
  <c r="F45" i="1"/>
  <c r="G45" i="1"/>
  <c r="H45" i="1"/>
  <c r="I45" i="1"/>
  <c r="J45" i="1"/>
  <c r="E44" i="1"/>
  <c r="F44" i="1"/>
  <c r="G44" i="1"/>
  <c r="H44" i="1"/>
  <c r="I44" i="1"/>
  <c r="J44" i="1"/>
  <c r="D45" i="1"/>
  <c r="D46" i="1"/>
  <c r="D47" i="1"/>
  <c r="D48" i="1"/>
  <c r="D49" i="1"/>
  <c r="D44" i="1"/>
  <c r="E57" i="1"/>
  <c r="F57" i="1"/>
  <c r="F43" i="1" s="1"/>
  <c r="G57" i="1"/>
  <c r="G43" i="1" s="1"/>
  <c r="H57" i="1"/>
  <c r="I57" i="1"/>
  <c r="I43" i="1" s="1"/>
  <c r="D57" i="1"/>
  <c r="H53" i="1"/>
  <c r="J60" i="1" l="1"/>
  <c r="J46" i="1" s="1"/>
  <c r="H43" i="1"/>
  <c r="J49" i="1"/>
  <c r="J57" i="1"/>
  <c r="E43" i="1"/>
  <c r="G32" i="1" l="1"/>
  <c r="J32" i="1" s="1"/>
  <c r="G39" i="1"/>
  <c r="J39" i="1" s="1"/>
  <c r="G35" i="1"/>
  <c r="G20" i="1"/>
  <c r="G13" i="1" s="1"/>
  <c r="G28" i="1"/>
  <c r="J28" i="1" s="1"/>
  <c r="G25" i="1"/>
  <c r="J25" i="1" s="1"/>
  <c r="F18" i="1"/>
  <c r="G53" i="1"/>
  <c r="J53" i="1" s="1"/>
  <c r="J23" i="1"/>
  <c r="J24" i="1"/>
  <c r="J27" i="1"/>
  <c r="J30" i="1"/>
  <c r="J31" i="1"/>
  <c r="J33" i="1"/>
  <c r="J34" i="1"/>
  <c r="J37" i="1"/>
  <c r="J38" i="1"/>
  <c r="J41" i="1"/>
  <c r="J51" i="1"/>
  <c r="J52" i="1"/>
  <c r="J54" i="1"/>
  <c r="J55" i="1"/>
  <c r="J72" i="1"/>
  <c r="J73" i="1"/>
  <c r="J74" i="1"/>
  <c r="J75" i="1"/>
  <c r="J76" i="1"/>
  <c r="J77" i="1"/>
  <c r="J86" i="1"/>
  <c r="J87" i="1"/>
  <c r="J88" i="1"/>
  <c r="J89" i="1"/>
  <c r="J90" i="1"/>
  <c r="J91" i="1"/>
  <c r="H22" i="1"/>
  <c r="J42" i="1" l="1"/>
  <c r="J35" i="1"/>
  <c r="F21" i="1"/>
  <c r="G21" i="1"/>
  <c r="H21" i="1"/>
  <c r="I21" i="1"/>
  <c r="I85" i="1"/>
  <c r="H85" i="1"/>
  <c r="H78" i="1" s="1"/>
  <c r="G85" i="1"/>
  <c r="F85" i="1"/>
  <c r="F78" i="1" s="1"/>
  <c r="E85" i="1"/>
  <c r="E78" i="1" s="1"/>
  <c r="D85" i="1"/>
  <c r="D78" i="1" s="1"/>
  <c r="H84" i="1"/>
  <c r="G84" i="1"/>
  <c r="F84" i="1"/>
  <c r="E84" i="1"/>
  <c r="D84" i="1"/>
  <c r="H83" i="1"/>
  <c r="G83" i="1"/>
  <c r="F83" i="1"/>
  <c r="E83" i="1"/>
  <c r="D83" i="1"/>
  <c r="H82" i="1"/>
  <c r="G82" i="1"/>
  <c r="F82" i="1"/>
  <c r="E82" i="1"/>
  <c r="D82" i="1"/>
  <c r="H81" i="1"/>
  <c r="G81" i="1"/>
  <c r="F81" i="1"/>
  <c r="E81" i="1"/>
  <c r="D81" i="1"/>
  <c r="H80" i="1"/>
  <c r="G80" i="1"/>
  <c r="F80" i="1"/>
  <c r="E80" i="1"/>
  <c r="D80" i="1"/>
  <c r="H79" i="1"/>
  <c r="G79" i="1"/>
  <c r="F79" i="1"/>
  <c r="E79" i="1"/>
  <c r="D79" i="1"/>
  <c r="I71" i="1"/>
  <c r="I64" i="1" s="1"/>
  <c r="H71" i="1"/>
  <c r="H64" i="1" s="1"/>
  <c r="G71" i="1"/>
  <c r="F71" i="1"/>
  <c r="E71" i="1"/>
  <c r="E64" i="1" s="1"/>
  <c r="D71" i="1"/>
  <c r="I70" i="1"/>
  <c r="H70" i="1"/>
  <c r="G70" i="1"/>
  <c r="F70" i="1"/>
  <c r="E70" i="1"/>
  <c r="D70" i="1"/>
  <c r="I69" i="1"/>
  <c r="H69" i="1"/>
  <c r="G69" i="1"/>
  <c r="F69" i="1"/>
  <c r="E69" i="1"/>
  <c r="D69" i="1"/>
  <c r="I68" i="1"/>
  <c r="H68" i="1"/>
  <c r="G68" i="1"/>
  <c r="F68" i="1"/>
  <c r="E68" i="1"/>
  <c r="D68" i="1"/>
  <c r="I67" i="1"/>
  <c r="H67" i="1"/>
  <c r="G67" i="1"/>
  <c r="F67" i="1"/>
  <c r="E67" i="1"/>
  <c r="D67" i="1"/>
  <c r="I66" i="1"/>
  <c r="H66" i="1"/>
  <c r="G66" i="1"/>
  <c r="F66" i="1"/>
  <c r="E66" i="1"/>
  <c r="D66" i="1"/>
  <c r="I65" i="1"/>
  <c r="H65" i="1"/>
  <c r="G65" i="1"/>
  <c r="F65" i="1"/>
  <c r="E65" i="1"/>
  <c r="D65" i="1"/>
  <c r="G64" i="1"/>
  <c r="F64" i="1"/>
  <c r="F40" i="1"/>
  <c r="F19" i="1" s="1"/>
  <c r="F12" i="1" s="1"/>
  <c r="I36" i="1"/>
  <c r="H36" i="1"/>
  <c r="G36" i="1"/>
  <c r="E36" i="1"/>
  <c r="D36" i="1"/>
  <c r="I29" i="1"/>
  <c r="H29" i="1"/>
  <c r="G29" i="1"/>
  <c r="F29" i="1"/>
  <c r="E29" i="1"/>
  <c r="D29" i="1"/>
  <c r="G22" i="1"/>
  <c r="F26" i="1"/>
  <c r="J26" i="1" s="1"/>
  <c r="I22" i="1"/>
  <c r="F22" i="1"/>
  <c r="E22" i="1"/>
  <c r="D22" i="1"/>
  <c r="E21" i="1"/>
  <c r="D21" i="1"/>
  <c r="F20" i="1"/>
  <c r="E20" i="1"/>
  <c r="D20" i="1"/>
  <c r="E19" i="1"/>
  <c r="E12" i="1" s="1"/>
  <c r="D19" i="1"/>
  <c r="I18" i="1"/>
  <c r="H18" i="1"/>
  <c r="G18" i="1"/>
  <c r="E18" i="1"/>
  <c r="D18" i="1"/>
  <c r="I17" i="1"/>
  <c r="I10" i="1" s="1"/>
  <c r="H17" i="1"/>
  <c r="G17" i="1"/>
  <c r="F17" i="1"/>
  <c r="E17" i="1"/>
  <c r="D17" i="1"/>
  <c r="I16" i="1"/>
  <c r="H16" i="1"/>
  <c r="G16" i="1"/>
  <c r="F16" i="1"/>
  <c r="E16" i="1"/>
  <c r="D16" i="1"/>
  <c r="F9" i="1"/>
  <c r="H10" i="1" l="1"/>
  <c r="H11" i="1"/>
  <c r="D14" i="1"/>
  <c r="D15" i="1"/>
  <c r="H9" i="1"/>
  <c r="D11" i="1"/>
  <c r="D10" i="1"/>
  <c r="F10" i="1"/>
  <c r="D13" i="1"/>
  <c r="J16" i="1"/>
  <c r="E15" i="1"/>
  <c r="E8" i="1" s="1"/>
  <c r="G9" i="1"/>
  <c r="J82" i="1"/>
  <c r="F11" i="1"/>
  <c r="J50" i="1"/>
  <c r="J43" i="1" s="1"/>
  <c r="G10" i="1"/>
  <c r="E11" i="1"/>
  <c r="G11" i="1"/>
  <c r="J18" i="1"/>
  <c r="I14" i="1"/>
  <c r="D9" i="1"/>
  <c r="E9" i="1"/>
  <c r="I9" i="1"/>
  <c r="I11" i="1"/>
  <c r="J66" i="1"/>
  <c r="J68" i="1"/>
  <c r="J70" i="1"/>
  <c r="J79" i="1"/>
  <c r="J83" i="1"/>
  <c r="H14" i="1"/>
  <c r="J17" i="1"/>
  <c r="D12" i="1"/>
  <c r="J12" i="1" s="1"/>
  <c r="J19" i="1"/>
  <c r="E13" i="1"/>
  <c r="J80" i="1"/>
  <c r="J81" i="1"/>
  <c r="J84" i="1"/>
  <c r="J20" i="1"/>
  <c r="F36" i="1"/>
  <c r="J36" i="1" s="1"/>
  <c r="J40" i="1"/>
  <c r="J65" i="1"/>
  <c r="J67" i="1"/>
  <c r="J69" i="1"/>
  <c r="D64" i="1"/>
  <c r="J64" i="1" s="1"/>
  <c r="J71" i="1"/>
  <c r="E10" i="1"/>
  <c r="E14" i="1"/>
  <c r="J29" i="1"/>
  <c r="H15" i="1"/>
  <c r="H8" i="1" s="1"/>
  <c r="I15" i="1"/>
  <c r="I8" i="1" s="1"/>
  <c r="G14" i="1"/>
  <c r="J21" i="1"/>
  <c r="J22" i="1"/>
  <c r="G78" i="1"/>
  <c r="J78" i="1" s="1"/>
  <c r="J85" i="1"/>
  <c r="F13" i="1"/>
  <c r="F14" i="1"/>
  <c r="G15" i="1"/>
  <c r="J11" i="1" l="1"/>
  <c r="F15" i="1"/>
  <c r="F8" i="1" s="1"/>
  <c r="J10" i="1"/>
  <c r="J13" i="1"/>
  <c r="J14" i="1"/>
  <c r="J9" i="1"/>
  <c r="G8" i="1"/>
  <c r="D8" i="1"/>
  <c r="J15" i="1"/>
  <c r="J8" i="1" l="1"/>
  <c r="K8" i="1" s="1"/>
</calcChain>
</file>

<file path=xl/sharedStrings.xml><?xml version="1.0" encoding="utf-8"?>
<sst xmlns="http://schemas.openxmlformats.org/spreadsheetml/2006/main" count="109" uniqueCount="30">
  <si>
    <r>
      <rPr>
        <b/>
        <sz val="12"/>
        <color theme="1"/>
        <rFont val="Times New Roman"/>
        <family val="1"/>
        <charset val="204"/>
      </rPr>
      <t>Ресурсное обеспечение реализации муниципальной программы за счет всех источников финансирования, предусмотренных в местном бюджете муниципальной программы «Создание условий для организации досуга и обеспечения жителей                                                                                                                                                                                 
Слюдянского муниципального образования услугами культуры и спорта</t>
    </r>
    <r>
      <rPr>
        <sz val="12"/>
        <color theme="1"/>
        <rFont val="Times New Roman"/>
        <family val="1"/>
        <charset val="204"/>
      </rPr>
      <t>»</t>
    </r>
    <r>
      <rPr>
        <b/>
        <sz val="12"/>
        <color theme="1"/>
        <rFont val="Times New Roman"/>
        <family val="1"/>
        <charset val="204"/>
      </rPr>
      <t xml:space="preserve"> на 2019-2024 годы
</t>
    </r>
  </si>
  <si>
    <t>Наименование программы, подпрограммы, ведомственной целевой программы, основного мероприятия, мероприятия</t>
  </si>
  <si>
    <t>Ответственный исполнитель, соисполнители, участники, исполнители мероприятий</t>
  </si>
  <si>
    <t>Источники финансирования</t>
  </si>
  <si>
    <t>Объем финансирования (руб.), годы</t>
  </si>
  <si>
    <t>всего</t>
  </si>
  <si>
    <t>Программа «Создание условий для организации 
досуга и обеспечения жителей Слюдянского муниципального образования 
услугами культуры и спорта» на 2019-2024 годы</t>
  </si>
  <si>
    <t xml:space="preserve"> МБУ  «ЦСКД», Комитет по экономике и финансам администрации Слюдянского городского поселения   </t>
  </si>
  <si>
    <t>федеральный бюджет (ФБ)</t>
  </si>
  <si>
    <t>областной бюджет (ОБ)</t>
  </si>
  <si>
    <t>местный бюджет (МБ)</t>
  </si>
  <si>
    <t>иные источники (ПД)</t>
  </si>
  <si>
    <t>недостающие средства (НС)</t>
  </si>
  <si>
    <t>1. Основное мероприятие «Обеспечение деятельности бюджетных учреждений»</t>
  </si>
  <si>
    <t>иные источники (ИИ)</t>
  </si>
  <si>
    <t>1.1. Обеспечение деятельности МБУ «Центр спорта, культуры и досуга»</t>
  </si>
  <si>
    <t>1.2. Поддержка в организации культурно-массовых мероприятий</t>
  </si>
  <si>
    <t>1.3. Поддержка в организации спортивно-массовых, физкультурно-оздоровительных мероприятий</t>
  </si>
  <si>
    <t>2. Основное мероприятие "Приобретение, строительство и реконструкция, в том числе выполенение проектных и изыскательных работ объектов муниципальной собственности в сфере физической культуры и спорта"</t>
  </si>
  <si>
    <t xml:space="preserve"> Отдел дорожного хозяйства, благоустройства, транспорта и связи администрации СГП; Комитет по экономике и финансам администрации СГП; МБУ  «ЦСКД», </t>
  </si>
  <si>
    <t>2.1. Проектирование, строительство и ввод в эксплуатацию объекта капитального строительства: "Физкультурно-оздоровительный комплекс, расположенный по адресу: Иркутская область, г. Слюдянка, ул. Кутелева, д.24"</t>
  </si>
  <si>
    <t>3. Основное мероприятие "Обеспечение развития и укрепления материально-технической базы дома культуры п. Сухой ручей"</t>
  </si>
  <si>
    <t>3.1Развитие и укрепление материально-технической базы дома культуры п. Сухой ручей</t>
  </si>
  <si>
    <t>4.Основное мероприятие "Организация по созданию эколого-просветительского парка развлеченийи отдыха "Сказки Байкала"(резеденция Байкальского Деда мороза) в городе Слюдянка</t>
  </si>
  <si>
    <t>4.1 Разработка проектно-сметной документации</t>
  </si>
  <si>
    <t>А.А. Шеремет</t>
  </si>
  <si>
    <t>Начальник отдела социально-экономического развития Комитета по экономике и финансам</t>
  </si>
  <si>
    <t xml:space="preserve"> </t>
  </si>
  <si>
    <t xml:space="preserve">Приложение № 2
к постановлению администрации 
Слюдянского городского поселения 
                                                                                    от 09.08.2022г № 586 
</t>
  </si>
  <si>
    <t>2.2. Приобретение оборудования и создание плоскостного спортивного сооружения- многофункциональной спортивной площадки по адресу: г. Слюдянка, ул. Ленина, в районе д.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</si>
</sst>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6" tint="0.59999389629810485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2" tint="-9.9978637043366805E-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78">
    <xf numFmtId="0" fontId="0" fillId="0" borderId="0" xfId="0"/>
    <xf numFmtId="4" fontId="4" fillId="2" borderId="1" xfId="0" applyNumberFormat="1" applyFont="1" applyFill="1" applyBorder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4" fontId="4" fillId="3" borderId="1" xfId="0" applyNumberFormat="1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4" fontId="4" fillId="4" borderId="2" xfId="0" applyNumberFormat="1" applyFont="1" applyFill="1" applyBorder="1" applyAlignment="1">
      <alignment horizontal="center" vertical="center"/>
    </xf>
    <xf numFmtId="0" fontId="0" fillId="6" borderId="0" xfId="0" applyFill="1"/>
    <xf numFmtId="0" fontId="2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righ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" fontId="0" fillId="6" borderId="0" xfId="0" applyNumberFormat="1" applyFill="1"/>
    <xf numFmtId="0" fontId="4" fillId="4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4" fontId="4" fillId="4" borderId="0" xfId="0" applyNumberFormat="1" applyFont="1" applyFill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 wrapText="1"/>
    </xf>
    <xf numFmtId="4" fontId="4" fillId="6" borderId="2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vertical="center" wrapText="1"/>
    </xf>
    <xf numFmtId="0" fontId="4" fillId="6" borderId="5" xfId="0" applyFont="1" applyFill="1" applyBorder="1" applyAlignment="1">
      <alignment vertical="center" wrapText="1"/>
    </xf>
    <xf numFmtId="0" fontId="4" fillId="7" borderId="5" xfId="0" applyFont="1" applyFill="1" applyBorder="1" applyAlignment="1">
      <alignment vertical="center" wrapText="1"/>
    </xf>
    <xf numFmtId="4" fontId="4" fillId="4" borderId="6" xfId="0" applyNumberFormat="1" applyFont="1" applyFill="1" applyBorder="1" applyAlignment="1">
      <alignment horizontal="center" vertical="center"/>
    </xf>
    <xf numFmtId="4" fontId="4" fillId="6" borderId="6" xfId="0" applyNumberFormat="1" applyFont="1" applyFill="1" applyBorder="1" applyAlignment="1">
      <alignment horizontal="center" vertical="center"/>
    </xf>
    <xf numFmtId="0" fontId="5" fillId="7" borderId="7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vertical="center" wrapText="1"/>
    </xf>
    <xf numFmtId="0" fontId="4" fillId="7" borderId="8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6" borderId="8" xfId="0" applyFont="1" applyFill="1" applyBorder="1" applyAlignment="1">
      <alignment vertical="center" wrapText="1"/>
    </xf>
    <xf numFmtId="4" fontId="4" fillId="4" borderId="9" xfId="0" applyNumberFormat="1" applyFont="1" applyFill="1" applyBorder="1" applyAlignment="1">
      <alignment horizontal="center" vertical="center"/>
    </xf>
    <xf numFmtId="4" fontId="4" fillId="6" borderId="9" xfId="0" applyNumberFormat="1" applyFont="1" applyFill="1" applyBorder="1" applyAlignment="1">
      <alignment horizontal="center" vertical="center"/>
    </xf>
    <xf numFmtId="4" fontId="4" fillId="4" borderId="5" xfId="0" applyNumberFormat="1" applyFont="1" applyFill="1" applyBorder="1" applyAlignment="1">
      <alignment horizontal="center" vertical="center"/>
    </xf>
    <xf numFmtId="4" fontId="4" fillId="6" borderId="5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6" borderId="0" xfId="0" applyFont="1" applyFill="1"/>
    <xf numFmtId="0" fontId="7" fillId="0" borderId="0" xfId="0" applyFont="1"/>
    <xf numFmtId="0" fontId="7" fillId="6" borderId="0" xfId="0" applyFont="1" applyFill="1"/>
    <xf numFmtId="0" fontId="1" fillId="6" borderId="0" xfId="0" applyFont="1" applyFill="1" applyAlignment="1">
      <alignment horizontal="right" vertical="top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vertical="center" wrapText="1"/>
    </xf>
    <xf numFmtId="4" fontId="5" fillId="4" borderId="3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/>
    </xf>
    <xf numFmtId="0" fontId="4" fillId="6" borderId="5" xfId="0" applyFont="1" applyFill="1" applyBorder="1" applyAlignment="1">
      <alignment horizontal="left"/>
    </xf>
    <xf numFmtId="0" fontId="5" fillId="6" borderId="10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left"/>
    </xf>
    <xf numFmtId="0" fontId="5" fillId="6" borderId="6" xfId="0" applyFont="1" applyFill="1" applyBorder="1" applyAlignment="1">
      <alignment horizontal="left" vertical="distributed" wrapText="1"/>
    </xf>
    <xf numFmtId="0" fontId="5" fillId="6" borderId="5" xfId="0" applyFont="1" applyFill="1" applyBorder="1" applyAlignment="1">
      <alignment horizontal="left" vertical="distributed" wrapText="1"/>
    </xf>
    <xf numFmtId="0" fontId="4" fillId="6" borderId="2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1" fillId="6" borderId="0" xfId="0" applyFont="1" applyFill="1" applyAlignment="1">
      <alignment horizontal="right" vertical="top" wrapText="1"/>
    </xf>
    <xf numFmtId="0" fontId="3" fillId="6" borderId="0" xfId="0" applyFont="1" applyFill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3"/>
  <sheetViews>
    <sheetView tabSelected="1" topLeftCell="A40" zoomScale="91" workbookViewId="0">
      <selection activeCell="F57" sqref="F57"/>
    </sheetView>
  </sheetViews>
  <sheetFormatPr defaultRowHeight="15" x14ac:dyDescent="0.25"/>
  <cols>
    <col min="1" max="1" width="28.42578125" style="7" customWidth="1"/>
    <col min="2" max="2" width="15" style="7" customWidth="1"/>
    <col min="3" max="3" width="25.5703125" style="7" customWidth="1"/>
    <col min="4" max="4" width="15.5703125" style="7" customWidth="1"/>
    <col min="5" max="5" width="17" style="7" customWidth="1"/>
    <col min="6" max="6" width="14.85546875" style="7" customWidth="1"/>
    <col min="7" max="7" width="16.140625" style="7" customWidth="1"/>
    <col min="8" max="8" width="14.42578125" style="7" customWidth="1"/>
    <col min="9" max="9" width="14.7109375" style="7" customWidth="1"/>
    <col min="10" max="10" width="15.5703125" style="7" customWidth="1"/>
    <col min="11" max="11" width="16.5703125" style="7" customWidth="1"/>
    <col min="12" max="12" width="12.5703125" style="7" bestFit="1" customWidth="1"/>
    <col min="13" max="13" width="9.140625" style="7"/>
    <col min="14" max="14" width="13.42578125" style="7" bestFit="1" customWidth="1"/>
    <col min="15" max="16384" width="9.140625" style="7"/>
  </cols>
  <sheetData>
    <row r="1" spans="1:14" ht="55.5" customHeight="1" x14ac:dyDescent="0.25">
      <c r="A1" s="72" t="s">
        <v>28</v>
      </c>
      <c r="B1" s="72"/>
      <c r="C1" s="72"/>
      <c r="D1" s="72"/>
      <c r="E1" s="72"/>
      <c r="F1" s="72"/>
      <c r="G1" s="72"/>
      <c r="H1" s="72"/>
      <c r="I1" s="72"/>
    </row>
    <row r="2" spans="1:14" ht="15" customHeight="1" x14ac:dyDescent="0.25">
      <c r="A2" s="8"/>
      <c r="B2" s="9"/>
      <c r="C2" s="9"/>
      <c r="D2" s="9"/>
      <c r="E2" s="9"/>
      <c r="F2" s="9"/>
      <c r="G2" s="45"/>
      <c r="H2" s="9"/>
      <c r="I2" s="9"/>
    </row>
    <row r="3" spans="1:14" ht="62.25" customHeight="1" x14ac:dyDescent="0.25">
      <c r="A3" s="73" t="s">
        <v>0</v>
      </c>
      <c r="B3" s="73"/>
      <c r="C3" s="73"/>
      <c r="D3" s="73"/>
      <c r="E3" s="73"/>
      <c r="F3" s="73"/>
      <c r="G3" s="73"/>
      <c r="H3" s="73"/>
      <c r="I3" s="73"/>
    </row>
    <row r="4" spans="1:14" ht="42" customHeight="1" x14ac:dyDescent="0.25">
      <c r="A4" s="74" t="s">
        <v>1</v>
      </c>
      <c r="B4" s="74" t="s">
        <v>2</v>
      </c>
      <c r="C4" s="74" t="s">
        <v>3</v>
      </c>
      <c r="D4" s="74" t="s">
        <v>4</v>
      </c>
      <c r="E4" s="74"/>
      <c r="F4" s="74"/>
      <c r="G4" s="74"/>
      <c r="H4" s="74"/>
      <c r="I4" s="74"/>
      <c r="J4" s="74"/>
    </row>
    <row r="5" spans="1:14" ht="17.25" customHeight="1" x14ac:dyDescent="0.25">
      <c r="A5" s="74"/>
      <c r="B5" s="74"/>
      <c r="C5" s="74"/>
      <c r="D5" s="74"/>
      <c r="E5" s="74"/>
      <c r="F5" s="74"/>
      <c r="G5" s="74"/>
      <c r="H5" s="74"/>
      <c r="I5" s="74"/>
      <c r="J5" s="74"/>
    </row>
    <row r="6" spans="1:14" ht="29.25" customHeight="1" x14ac:dyDescent="0.25">
      <c r="A6" s="74"/>
      <c r="B6" s="74"/>
      <c r="C6" s="74"/>
      <c r="D6" s="10">
        <v>2019</v>
      </c>
      <c r="E6" s="10">
        <v>2020</v>
      </c>
      <c r="F6" s="10">
        <v>2021</v>
      </c>
      <c r="G6" s="46">
        <v>2022</v>
      </c>
      <c r="H6" s="10">
        <v>2023</v>
      </c>
      <c r="I6" s="10">
        <v>2024</v>
      </c>
      <c r="J6" s="10" t="s">
        <v>5</v>
      </c>
    </row>
    <row r="7" spans="1:14" x14ac:dyDescent="0.25">
      <c r="A7" s="11">
        <v>1</v>
      </c>
      <c r="B7" s="10">
        <v>2</v>
      </c>
      <c r="C7" s="11">
        <v>3</v>
      </c>
      <c r="D7" s="11">
        <v>4</v>
      </c>
      <c r="E7" s="10">
        <v>5</v>
      </c>
      <c r="F7" s="11">
        <v>6</v>
      </c>
      <c r="G7" s="11">
        <v>7</v>
      </c>
      <c r="H7" s="10">
        <v>8</v>
      </c>
      <c r="I7" s="11">
        <v>9</v>
      </c>
      <c r="J7" s="11">
        <v>10</v>
      </c>
    </row>
    <row r="8" spans="1:14" ht="20.100000000000001" customHeight="1" x14ac:dyDescent="0.25">
      <c r="A8" s="75" t="s">
        <v>6</v>
      </c>
      <c r="B8" s="54" t="s">
        <v>7</v>
      </c>
      <c r="C8" s="12" t="s">
        <v>5</v>
      </c>
      <c r="D8" s="13">
        <f t="shared" ref="D8:I11" si="0">D15+D43+D64+D78</f>
        <v>15907768</v>
      </c>
      <c r="E8" s="13">
        <f t="shared" si="0"/>
        <v>12114207.880000001</v>
      </c>
      <c r="F8" s="13">
        <f t="shared" si="0"/>
        <v>12907896.99</v>
      </c>
      <c r="G8" s="13">
        <f t="shared" si="0"/>
        <v>139516239</v>
      </c>
      <c r="H8" s="13">
        <f t="shared" si="0"/>
        <v>152045438.91</v>
      </c>
      <c r="I8" s="13">
        <f t="shared" si="0"/>
        <v>15139960.91</v>
      </c>
      <c r="J8" s="13">
        <f t="shared" ref="J8:J78" si="1">D8+E8+F8+G8+H8+I8</f>
        <v>347631511.69</v>
      </c>
      <c r="K8" s="14">
        <f>347535511.69-J8</f>
        <v>-96000</v>
      </c>
      <c r="L8" s="14"/>
    </row>
    <row r="9" spans="1:14" ht="20.100000000000001" customHeight="1" x14ac:dyDescent="0.25">
      <c r="A9" s="75"/>
      <c r="B9" s="55"/>
      <c r="C9" s="15" t="s">
        <v>8</v>
      </c>
      <c r="D9" s="1">
        <f t="shared" si="0"/>
        <v>0</v>
      </c>
      <c r="E9" s="1">
        <f t="shared" si="0"/>
        <v>0</v>
      </c>
      <c r="F9" s="1">
        <f t="shared" si="0"/>
        <v>0</v>
      </c>
      <c r="G9" s="1">
        <f t="shared" si="0"/>
        <v>0</v>
      </c>
      <c r="H9" s="1">
        <f t="shared" si="0"/>
        <v>0</v>
      </c>
      <c r="I9" s="1">
        <f t="shared" si="0"/>
        <v>0</v>
      </c>
      <c r="J9" s="1">
        <f t="shared" si="1"/>
        <v>0</v>
      </c>
      <c r="K9" s="14"/>
    </row>
    <row r="10" spans="1:14" ht="20.100000000000001" customHeight="1" x14ac:dyDescent="0.25">
      <c r="A10" s="75"/>
      <c r="B10" s="55"/>
      <c r="C10" s="15" t="s">
        <v>9</v>
      </c>
      <c r="D10" s="1">
        <f t="shared" si="0"/>
        <v>0</v>
      </c>
      <c r="E10" s="1">
        <f t="shared" si="0"/>
        <v>0</v>
      </c>
      <c r="F10" s="1">
        <f t="shared" si="0"/>
        <v>0</v>
      </c>
      <c r="G10" s="1">
        <f t="shared" si="0"/>
        <v>0</v>
      </c>
      <c r="H10" s="1">
        <f t="shared" si="0"/>
        <v>408300</v>
      </c>
      <c r="I10" s="1">
        <f t="shared" si="0"/>
        <v>0</v>
      </c>
      <c r="J10" s="1">
        <f t="shared" si="1"/>
        <v>408300</v>
      </c>
    </row>
    <row r="11" spans="1:14" ht="20.100000000000001" customHeight="1" x14ac:dyDescent="0.25">
      <c r="A11" s="75"/>
      <c r="B11" s="55"/>
      <c r="C11" s="15" t="s">
        <v>10</v>
      </c>
      <c r="D11" s="1">
        <f t="shared" si="0"/>
        <v>12325871</v>
      </c>
      <c r="E11" s="1">
        <f t="shared" si="0"/>
        <v>11463077.880000001</v>
      </c>
      <c r="F11" s="1">
        <f t="shared" si="0"/>
        <v>12416656.99</v>
      </c>
      <c r="G11" s="1">
        <f t="shared" si="0"/>
        <v>13655507</v>
      </c>
      <c r="H11" s="1">
        <f t="shared" si="0"/>
        <v>11547368.4</v>
      </c>
      <c r="I11" s="1">
        <f t="shared" si="0"/>
        <v>10904198</v>
      </c>
      <c r="J11" s="1">
        <f t="shared" si="1"/>
        <v>72312679.270000011</v>
      </c>
      <c r="K11" s="14"/>
      <c r="L11" s="14"/>
      <c r="N11" s="14"/>
    </row>
    <row r="12" spans="1:14" ht="24.75" customHeight="1" x14ac:dyDescent="0.25">
      <c r="A12" s="75"/>
      <c r="B12" s="55"/>
      <c r="C12" s="15" t="s">
        <v>14</v>
      </c>
      <c r="D12" s="1">
        <f t="shared" ref="D12:F14" si="2">D19+D47+D68+D82</f>
        <v>3450097</v>
      </c>
      <c r="E12" s="1">
        <f t="shared" si="2"/>
        <v>491240</v>
      </c>
      <c r="F12" s="1">
        <f t="shared" si="2"/>
        <v>491240</v>
      </c>
      <c r="G12" s="1">
        <v>0</v>
      </c>
      <c r="H12" s="1">
        <v>0</v>
      </c>
      <c r="I12" s="1">
        <v>0</v>
      </c>
      <c r="J12" s="1">
        <f t="shared" si="1"/>
        <v>4432577</v>
      </c>
    </row>
    <row r="13" spans="1:14" ht="20.100000000000001" customHeight="1" x14ac:dyDescent="0.25">
      <c r="A13" s="75"/>
      <c r="B13" s="55"/>
      <c r="C13" s="16" t="s">
        <v>11</v>
      </c>
      <c r="D13" s="1">
        <f t="shared" si="2"/>
        <v>131800</v>
      </c>
      <c r="E13" s="1">
        <f t="shared" si="2"/>
        <v>159890</v>
      </c>
      <c r="F13" s="1">
        <f t="shared" si="2"/>
        <v>0</v>
      </c>
      <c r="G13" s="1">
        <f>G20</f>
        <v>259000</v>
      </c>
      <c r="H13" s="1">
        <v>0</v>
      </c>
      <c r="I13" s="1">
        <v>0</v>
      </c>
      <c r="J13" s="1">
        <f>D13+E13+F13+G13+H13+I13</f>
        <v>550690</v>
      </c>
    </row>
    <row r="14" spans="1:14" ht="27" customHeight="1" x14ac:dyDescent="0.25">
      <c r="A14" s="75"/>
      <c r="B14" s="55"/>
      <c r="C14" s="15" t="s">
        <v>12</v>
      </c>
      <c r="D14" s="1">
        <f t="shared" si="2"/>
        <v>0</v>
      </c>
      <c r="E14" s="1">
        <f t="shared" si="2"/>
        <v>0</v>
      </c>
      <c r="F14" s="1">
        <f t="shared" si="2"/>
        <v>0</v>
      </c>
      <c r="G14" s="1">
        <f>G21+G49+G70+G84</f>
        <v>125601732</v>
      </c>
      <c r="H14" s="1">
        <f>H21+H49+H70+H84</f>
        <v>140089770.50999999</v>
      </c>
      <c r="I14" s="1">
        <f>I21+I49+I70+I84</f>
        <v>4235762.91</v>
      </c>
      <c r="J14" s="1">
        <f>D14+E14+F14+G14+H14+I14</f>
        <v>269927265.42000002</v>
      </c>
      <c r="L14" s="14"/>
    </row>
    <row r="15" spans="1:14" ht="20.100000000000001" customHeight="1" x14ac:dyDescent="0.25">
      <c r="A15" s="76" t="s">
        <v>13</v>
      </c>
      <c r="B15" s="55"/>
      <c r="C15" s="17" t="s">
        <v>5</v>
      </c>
      <c r="D15" s="13">
        <f t="shared" ref="D15:I21" si="3">D22+D29+D36</f>
        <v>15907768</v>
      </c>
      <c r="E15" s="13">
        <f t="shared" ref="E15:I15" si="4">E22+E29+E36</f>
        <v>12114207.880000001</v>
      </c>
      <c r="F15" s="13">
        <f t="shared" si="4"/>
        <v>12907896.99</v>
      </c>
      <c r="G15" s="13">
        <f t="shared" si="4"/>
        <v>15398960.91</v>
      </c>
      <c r="H15" s="13">
        <f t="shared" si="4"/>
        <v>15139960.91</v>
      </c>
      <c r="I15" s="13">
        <f t="shared" si="4"/>
        <v>15139960.91</v>
      </c>
      <c r="J15" s="1">
        <f t="shared" si="1"/>
        <v>86608755.599999994</v>
      </c>
      <c r="K15" s="14"/>
    </row>
    <row r="16" spans="1:14" ht="20.100000000000001" customHeight="1" x14ac:dyDescent="0.25">
      <c r="A16" s="76"/>
      <c r="B16" s="55"/>
      <c r="C16" s="15" t="s">
        <v>8</v>
      </c>
      <c r="D16" s="1">
        <f t="shared" si="3"/>
        <v>0</v>
      </c>
      <c r="E16" s="1">
        <f t="shared" si="3"/>
        <v>0</v>
      </c>
      <c r="F16" s="1">
        <f t="shared" si="3"/>
        <v>0</v>
      </c>
      <c r="G16" s="1">
        <f t="shared" si="3"/>
        <v>0</v>
      </c>
      <c r="H16" s="1">
        <f t="shared" si="3"/>
        <v>0</v>
      </c>
      <c r="I16" s="1">
        <f t="shared" si="3"/>
        <v>0</v>
      </c>
      <c r="J16" s="1">
        <f t="shared" si="1"/>
        <v>0</v>
      </c>
      <c r="K16" s="14"/>
    </row>
    <row r="17" spans="1:12" ht="20.100000000000001" customHeight="1" x14ac:dyDescent="0.25">
      <c r="A17" s="76"/>
      <c r="B17" s="55"/>
      <c r="C17" s="16" t="s">
        <v>9</v>
      </c>
      <c r="D17" s="1">
        <f t="shared" si="3"/>
        <v>0</v>
      </c>
      <c r="E17" s="1">
        <f t="shared" si="3"/>
        <v>0</v>
      </c>
      <c r="F17" s="1">
        <f t="shared" si="3"/>
        <v>0</v>
      </c>
      <c r="G17" s="1">
        <f t="shared" si="3"/>
        <v>0</v>
      </c>
      <c r="H17" s="1">
        <f t="shared" si="3"/>
        <v>0</v>
      </c>
      <c r="I17" s="1">
        <f t="shared" si="3"/>
        <v>0</v>
      </c>
      <c r="J17" s="1">
        <f t="shared" si="1"/>
        <v>0</v>
      </c>
      <c r="K17" s="14"/>
    </row>
    <row r="18" spans="1:12" ht="20.100000000000001" customHeight="1" x14ac:dyDescent="0.25">
      <c r="A18" s="76"/>
      <c r="B18" s="55"/>
      <c r="C18" s="16" t="s">
        <v>10</v>
      </c>
      <c r="D18" s="1">
        <f t="shared" si="3"/>
        <v>12325871</v>
      </c>
      <c r="E18" s="1">
        <f t="shared" si="3"/>
        <v>11463077.880000001</v>
      </c>
      <c r="F18" s="1">
        <f>F25+F32+F39</f>
        <v>12416656.99</v>
      </c>
      <c r="G18" s="1">
        <f t="shared" si="3"/>
        <v>13515115</v>
      </c>
      <c r="H18" s="1">
        <f t="shared" si="3"/>
        <v>10863368</v>
      </c>
      <c r="I18" s="1">
        <f t="shared" si="3"/>
        <v>10904198</v>
      </c>
      <c r="J18" s="1">
        <f t="shared" si="1"/>
        <v>71488286.870000005</v>
      </c>
      <c r="K18" s="14"/>
      <c r="L18" s="2"/>
    </row>
    <row r="19" spans="1:12" ht="25.5" customHeight="1" x14ac:dyDescent="0.25">
      <c r="A19" s="76"/>
      <c r="B19" s="55"/>
      <c r="C19" s="16" t="s">
        <v>14</v>
      </c>
      <c r="D19" s="1">
        <f t="shared" si="3"/>
        <v>3450097</v>
      </c>
      <c r="E19" s="1">
        <f t="shared" si="3"/>
        <v>491240</v>
      </c>
      <c r="F19" s="1">
        <f t="shared" si="3"/>
        <v>491240</v>
      </c>
      <c r="G19" s="1">
        <v>0</v>
      </c>
      <c r="H19" s="1">
        <v>0</v>
      </c>
      <c r="I19" s="1">
        <v>0</v>
      </c>
      <c r="J19" s="1">
        <f t="shared" si="1"/>
        <v>4432577</v>
      </c>
      <c r="K19" s="14"/>
    </row>
    <row r="20" spans="1:12" ht="20.100000000000001" customHeight="1" x14ac:dyDescent="0.25">
      <c r="A20" s="76"/>
      <c r="B20" s="55"/>
      <c r="C20" s="16" t="s">
        <v>11</v>
      </c>
      <c r="D20" s="1">
        <f t="shared" si="3"/>
        <v>131800</v>
      </c>
      <c r="E20" s="1">
        <f t="shared" si="3"/>
        <v>159890</v>
      </c>
      <c r="F20" s="1">
        <f t="shared" si="3"/>
        <v>0</v>
      </c>
      <c r="G20" s="1">
        <f>G27</f>
        <v>259000</v>
      </c>
      <c r="H20" s="1">
        <v>0</v>
      </c>
      <c r="I20" s="1">
        <v>0</v>
      </c>
      <c r="J20" s="1">
        <f t="shared" si="1"/>
        <v>550690</v>
      </c>
      <c r="K20" s="14"/>
      <c r="L20" s="18"/>
    </row>
    <row r="21" spans="1:12" ht="27" customHeight="1" x14ac:dyDescent="0.25">
      <c r="A21" s="76"/>
      <c r="B21" s="55"/>
      <c r="C21" s="15" t="s">
        <v>12</v>
      </c>
      <c r="D21" s="1">
        <f t="shared" si="3"/>
        <v>0</v>
      </c>
      <c r="E21" s="1">
        <f t="shared" si="3"/>
        <v>0</v>
      </c>
      <c r="F21" s="1">
        <f t="shared" si="3"/>
        <v>0</v>
      </c>
      <c r="G21" s="1">
        <f t="shared" si="3"/>
        <v>1624845.9100000001</v>
      </c>
      <c r="H21" s="1">
        <f t="shared" si="3"/>
        <v>4276592.91</v>
      </c>
      <c r="I21" s="1">
        <f t="shared" si="3"/>
        <v>4235762.91</v>
      </c>
      <c r="J21" s="1">
        <f t="shared" si="1"/>
        <v>10137201.73</v>
      </c>
      <c r="K21" s="14"/>
    </row>
    <row r="22" spans="1:12" ht="20.100000000000001" customHeight="1" x14ac:dyDescent="0.25">
      <c r="A22" s="56" t="s">
        <v>15</v>
      </c>
      <c r="B22" s="55"/>
      <c r="C22" s="17" t="s">
        <v>5</v>
      </c>
      <c r="D22" s="19">
        <f t="shared" ref="D22:I36" si="5">SUM(D23:D28)</f>
        <v>12457671</v>
      </c>
      <c r="E22" s="19">
        <f t="shared" si="5"/>
        <v>10153181.880000001</v>
      </c>
      <c r="F22" s="19">
        <f t="shared" si="5"/>
        <v>10725122.439999999</v>
      </c>
      <c r="G22" s="19">
        <f t="shared" si="5"/>
        <v>12747754.91</v>
      </c>
      <c r="H22" s="19">
        <f t="shared" si="5"/>
        <v>12488754.91</v>
      </c>
      <c r="I22" s="19">
        <f t="shared" si="5"/>
        <v>12488754.91</v>
      </c>
      <c r="J22" s="1">
        <f t="shared" si="1"/>
        <v>71061240.049999997</v>
      </c>
    </row>
    <row r="23" spans="1:12" ht="20.100000000000001" customHeight="1" x14ac:dyDescent="0.25">
      <c r="A23" s="56"/>
      <c r="B23" s="55"/>
      <c r="C23" s="15" t="s">
        <v>8</v>
      </c>
      <c r="D23" s="20">
        <v>0</v>
      </c>
      <c r="E23" s="20">
        <v>0</v>
      </c>
      <c r="F23" s="20">
        <v>0</v>
      </c>
      <c r="G23" s="21">
        <v>0</v>
      </c>
      <c r="H23" s="21">
        <v>0</v>
      </c>
      <c r="I23" s="21">
        <v>0</v>
      </c>
      <c r="J23" s="1">
        <f t="shared" si="1"/>
        <v>0</v>
      </c>
    </row>
    <row r="24" spans="1:12" ht="18.75" customHeight="1" x14ac:dyDescent="0.25">
      <c r="A24" s="56"/>
      <c r="B24" s="55"/>
      <c r="C24" s="16" t="s">
        <v>9</v>
      </c>
      <c r="D24" s="20">
        <v>0</v>
      </c>
      <c r="E24" s="20">
        <v>0</v>
      </c>
      <c r="F24" s="20">
        <v>0</v>
      </c>
      <c r="G24" s="21">
        <v>0</v>
      </c>
      <c r="H24" s="21">
        <v>0</v>
      </c>
      <c r="I24" s="21">
        <v>0</v>
      </c>
      <c r="J24" s="1">
        <f t="shared" si="1"/>
        <v>0</v>
      </c>
    </row>
    <row r="25" spans="1:12" ht="20.100000000000001" customHeight="1" x14ac:dyDescent="0.25">
      <c r="A25" s="56"/>
      <c r="B25" s="55"/>
      <c r="C25" s="16" t="s">
        <v>10</v>
      </c>
      <c r="D25" s="20">
        <v>12325871</v>
      </c>
      <c r="E25" s="20">
        <v>9502051.8800000008</v>
      </c>
      <c r="F25" s="3">
        <v>10725122.439999999</v>
      </c>
      <c r="G25" s="20">
        <f>9159622+235201.66+2029890</f>
        <v>11424713.66</v>
      </c>
      <c r="H25" s="4">
        <v>9537765</v>
      </c>
      <c r="I25" s="4">
        <v>9578595</v>
      </c>
      <c r="J25" s="1">
        <f t="shared" si="1"/>
        <v>63094118.980000004</v>
      </c>
    </row>
    <row r="26" spans="1:12" ht="20.100000000000001" customHeight="1" x14ac:dyDescent="0.25">
      <c r="A26" s="56"/>
      <c r="B26" s="55"/>
      <c r="C26" s="16" t="s">
        <v>14</v>
      </c>
      <c r="D26" s="20">
        <v>0</v>
      </c>
      <c r="E26" s="20">
        <v>491240</v>
      </c>
      <c r="F26" s="20">
        <f>159890-159890</f>
        <v>0</v>
      </c>
      <c r="G26" s="20">
        <v>0</v>
      </c>
      <c r="H26" s="20">
        <v>0</v>
      </c>
      <c r="I26" s="20">
        <v>0</v>
      </c>
      <c r="J26" s="1">
        <f t="shared" si="1"/>
        <v>491240</v>
      </c>
    </row>
    <row r="27" spans="1:12" ht="20.100000000000001" customHeight="1" x14ac:dyDescent="0.25">
      <c r="A27" s="56"/>
      <c r="B27" s="55"/>
      <c r="C27" s="16" t="s">
        <v>11</v>
      </c>
      <c r="D27" s="3">
        <v>131800</v>
      </c>
      <c r="E27" s="3">
        <v>159890</v>
      </c>
      <c r="F27" s="3">
        <v>0</v>
      </c>
      <c r="G27" s="3">
        <f>80000+80000+3000+20000+76000</f>
        <v>259000</v>
      </c>
      <c r="H27" s="3">
        <v>0</v>
      </c>
      <c r="I27" s="3">
        <v>0</v>
      </c>
      <c r="J27" s="1">
        <f t="shared" si="1"/>
        <v>550690</v>
      </c>
    </row>
    <row r="28" spans="1:12" ht="27" customHeight="1" x14ac:dyDescent="0.25">
      <c r="A28" s="56"/>
      <c r="B28" s="55"/>
      <c r="C28" s="15" t="s">
        <v>12</v>
      </c>
      <c r="D28" s="3">
        <v>0</v>
      </c>
      <c r="E28" s="3">
        <v>0</v>
      </c>
      <c r="F28" s="3">
        <v>0</v>
      </c>
      <c r="G28" s="3">
        <f>3329132.91-2029890-235201.66</f>
        <v>1064041.2500000002</v>
      </c>
      <c r="H28" s="52">
        <v>2950989.91</v>
      </c>
      <c r="I28" s="3">
        <v>2910159.91</v>
      </c>
      <c r="J28" s="1">
        <f t="shared" si="1"/>
        <v>6925191.0700000003</v>
      </c>
      <c r="K28" s="14"/>
    </row>
    <row r="29" spans="1:12" ht="20.100000000000001" customHeight="1" x14ac:dyDescent="0.25">
      <c r="A29" s="76" t="s">
        <v>16</v>
      </c>
      <c r="B29" s="55"/>
      <c r="C29" s="16" t="s">
        <v>5</v>
      </c>
      <c r="D29" s="5">
        <f t="shared" si="5"/>
        <v>2195570</v>
      </c>
      <c r="E29" s="5">
        <f t="shared" si="5"/>
        <v>1391760</v>
      </c>
      <c r="F29" s="5">
        <f t="shared" si="5"/>
        <v>1178743</v>
      </c>
      <c r="G29" s="5">
        <f t="shared" si="5"/>
        <v>1634766</v>
      </c>
      <c r="H29" s="52">
        <f t="shared" si="5"/>
        <v>1634766</v>
      </c>
      <c r="I29" s="5">
        <f t="shared" si="5"/>
        <v>1634766</v>
      </c>
      <c r="J29" s="1">
        <f t="shared" si="1"/>
        <v>9670371</v>
      </c>
      <c r="K29" s="14"/>
    </row>
    <row r="30" spans="1:12" ht="20.100000000000001" customHeight="1" x14ac:dyDescent="0.25">
      <c r="A30" s="76"/>
      <c r="B30" s="55"/>
      <c r="C30" s="15" t="s">
        <v>8</v>
      </c>
      <c r="D30" s="20">
        <v>0</v>
      </c>
      <c r="E30" s="20">
        <v>0</v>
      </c>
      <c r="F30" s="20">
        <v>0</v>
      </c>
      <c r="G30" s="21">
        <v>0</v>
      </c>
      <c r="H30" s="53">
        <v>0</v>
      </c>
      <c r="I30" s="21">
        <v>0</v>
      </c>
      <c r="J30" s="1">
        <f t="shared" si="1"/>
        <v>0</v>
      </c>
    </row>
    <row r="31" spans="1:12" ht="20.100000000000001" customHeight="1" x14ac:dyDescent="0.25">
      <c r="A31" s="76"/>
      <c r="B31" s="55"/>
      <c r="C31" s="16" t="s">
        <v>9</v>
      </c>
      <c r="D31" s="20">
        <v>0</v>
      </c>
      <c r="E31" s="20">
        <v>0</v>
      </c>
      <c r="F31" s="20">
        <v>0</v>
      </c>
      <c r="G31" s="21">
        <v>0</v>
      </c>
      <c r="H31" s="53">
        <v>0</v>
      </c>
      <c r="I31" s="21">
        <v>0</v>
      </c>
      <c r="J31" s="1">
        <f t="shared" si="1"/>
        <v>0</v>
      </c>
    </row>
    <row r="32" spans="1:12" ht="20.100000000000001" customHeight="1" x14ac:dyDescent="0.25">
      <c r="A32" s="76"/>
      <c r="B32" s="55"/>
      <c r="C32" s="16" t="s">
        <v>10</v>
      </c>
      <c r="D32" s="20">
        <v>0</v>
      </c>
      <c r="E32" s="20">
        <v>1391760</v>
      </c>
      <c r="F32" s="20">
        <v>1178743</v>
      </c>
      <c r="G32" s="4">
        <f>817383+420491.42-352851.92+188938.84</f>
        <v>1073961.3400000001</v>
      </c>
      <c r="H32" s="52">
        <v>817383</v>
      </c>
      <c r="I32" s="4">
        <v>817383</v>
      </c>
      <c r="J32" s="1">
        <f t="shared" si="1"/>
        <v>5279230.34</v>
      </c>
    </row>
    <row r="33" spans="1:11" ht="20.100000000000001" customHeight="1" x14ac:dyDescent="0.25">
      <c r="A33" s="76"/>
      <c r="B33" s="55"/>
      <c r="C33" s="16" t="s">
        <v>14</v>
      </c>
      <c r="D33" s="20">
        <v>2195570</v>
      </c>
      <c r="E33" s="20">
        <v>0</v>
      </c>
      <c r="F33" s="20">
        <v>0</v>
      </c>
      <c r="G33" s="20">
        <v>0</v>
      </c>
      <c r="H33" s="52">
        <v>0</v>
      </c>
      <c r="I33" s="20">
        <v>0</v>
      </c>
      <c r="J33" s="1">
        <f t="shared" si="1"/>
        <v>2195570</v>
      </c>
    </row>
    <row r="34" spans="1:11" ht="20.100000000000001" customHeight="1" x14ac:dyDescent="0.25">
      <c r="A34" s="76"/>
      <c r="B34" s="55"/>
      <c r="C34" s="16" t="s">
        <v>11</v>
      </c>
      <c r="D34" s="3">
        <v>0</v>
      </c>
      <c r="E34" s="3">
        <v>0</v>
      </c>
      <c r="F34" s="3">
        <v>0</v>
      </c>
      <c r="G34" s="22">
        <v>0</v>
      </c>
      <c r="H34" s="53">
        <v>0</v>
      </c>
      <c r="I34" s="22">
        <v>0</v>
      </c>
      <c r="J34" s="1">
        <f t="shared" si="1"/>
        <v>0</v>
      </c>
    </row>
    <row r="35" spans="1:11" ht="27" customHeight="1" x14ac:dyDescent="0.25">
      <c r="A35" s="76"/>
      <c r="B35" s="55"/>
      <c r="C35" s="15" t="s">
        <v>12</v>
      </c>
      <c r="D35" s="20">
        <v>0</v>
      </c>
      <c r="E35" s="20">
        <v>0</v>
      </c>
      <c r="F35" s="20">
        <v>0</v>
      </c>
      <c r="G35" s="20">
        <f>817383-420491.42+163913.08</f>
        <v>560804.66</v>
      </c>
      <c r="H35" s="52">
        <v>817383</v>
      </c>
      <c r="I35" s="20">
        <v>817383</v>
      </c>
      <c r="J35" s="1">
        <f t="shared" si="1"/>
        <v>2195570.66</v>
      </c>
      <c r="K35" s="14"/>
    </row>
    <row r="36" spans="1:11" ht="20.100000000000001" customHeight="1" x14ac:dyDescent="0.25">
      <c r="A36" s="56" t="s">
        <v>17</v>
      </c>
      <c r="B36" s="55"/>
      <c r="C36" s="16" t="s">
        <v>5</v>
      </c>
      <c r="D36" s="5">
        <f t="shared" si="5"/>
        <v>1254527</v>
      </c>
      <c r="E36" s="5">
        <f t="shared" si="5"/>
        <v>569266</v>
      </c>
      <c r="F36" s="5">
        <f>SUM(F37:F42)</f>
        <v>1004031.55</v>
      </c>
      <c r="G36" s="5">
        <f t="shared" si="5"/>
        <v>1016439.9999999999</v>
      </c>
      <c r="H36" s="52">
        <f t="shared" si="5"/>
        <v>1016440</v>
      </c>
      <c r="I36" s="5">
        <f t="shared" si="5"/>
        <v>1016440</v>
      </c>
      <c r="J36" s="1">
        <f t="shared" si="1"/>
        <v>5877144.5499999998</v>
      </c>
    </row>
    <row r="37" spans="1:11" ht="20.100000000000001" customHeight="1" x14ac:dyDescent="0.25">
      <c r="A37" s="56"/>
      <c r="B37" s="55"/>
      <c r="C37" s="15" t="s">
        <v>8</v>
      </c>
      <c r="D37" s="20">
        <v>0</v>
      </c>
      <c r="E37" s="20">
        <v>0</v>
      </c>
      <c r="F37" s="20">
        <v>0</v>
      </c>
      <c r="G37" s="21">
        <v>0</v>
      </c>
      <c r="H37" s="53">
        <v>0</v>
      </c>
      <c r="I37" s="21">
        <v>0</v>
      </c>
      <c r="J37" s="1">
        <f t="shared" si="1"/>
        <v>0</v>
      </c>
    </row>
    <row r="38" spans="1:11" ht="15" customHeight="1" x14ac:dyDescent="0.25">
      <c r="A38" s="56"/>
      <c r="B38" s="55"/>
      <c r="C38" s="16" t="s">
        <v>9</v>
      </c>
      <c r="D38" s="20">
        <v>0</v>
      </c>
      <c r="E38" s="20">
        <v>0</v>
      </c>
      <c r="F38" s="20">
        <v>0</v>
      </c>
      <c r="G38" s="21">
        <v>0</v>
      </c>
      <c r="H38" s="53">
        <v>0</v>
      </c>
      <c r="I38" s="21">
        <v>0</v>
      </c>
      <c r="J38" s="1">
        <f t="shared" si="1"/>
        <v>0</v>
      </c>
    </row>
    <row r="39" spans="1:11" ht="20.100000000000001" customHeight="1" x14ac:dyDescent="0.25">
      <c r="A39" s="56"/>
      <c r="B39" s="55"/>
      <c r="C39" s="16" t="s">
        <v>10</v>
      </c>
      <c r="D39" s="20">
        <v>0</v>
      </c>
      <c r="E39" s="20">
        <v>569266</v>
      </c>
      <c r="F39" s="20">
        <v>512791.55</v>
      </c>
      <c r="G39" s="4">
        <f>508220+344306.92+352851.92-188938.84</f>
        <v>1016439.9999999999</v>
      </c>
      <c r="H39" s="52">
        <v>508220</v>
      </c>
      <c r="I39" s="4">
        <v>508220</v>
      </c>
      <c r="J39" s="1">
        <f t="shared" si="1"/>
        <v>3114937.55</v>
      </c>
    </row>
    <row r="40" spans="1:11" ht="18" customHeight="1" x14ac:dyDescent="0.25">
      <c r="A40" s="56"/>
      <c r="B40" s="55"/>
      <c r="C40" s="16" t="s">
        <v>14</v>
      </c>
      <c r="D40" s="20">
        <v>1254527</v>
      </c>
      <c r="E40" s="20">
        <v>0</v>
      </c>
      <c r="F40" s="20">
        <f>0+159890+331350</f>
        <v>491240</v>
      </c>
      <c r="G40" s="20">
        <v>0</v>
      </c>
      <c r="H40" s="52">
        <v>0</v>
      </c>
      <c r="I40" s="20">
        <v>0</v>
      </c>
      <c r="J40" s="1">
        <f t="shared" si="1"/>
        <v>1745767</v>
      </c>
    </row>
    <row r="41" spans="1:11" ht="16.5" customHeight="1" x14ac:dyDescent="0.25">
      <c r="A41" s="56"/>
      <c r="B41" s="55"/>
      <c r="C41" s="16" t="s">
        <v>11</v>
      </c>
      <c r="D41" s="3">
        <v>0</v>
      </c>
      <c r="E41" s="3">
        <v>0</v>
      </c>
      <c r="F41" s="3">
        <v>0</v>
      </c>
      <c r="G41" s="22">
        <v>0</v>
      </c>
      <c r="H41" s="53">
        <v>0</v>
      </c>
      <c r="I41" s="22">
        <v>0</v>
      </c>
      <c r="J41" s="1">
        <f t="shared" si="1"/>
        <v>0</v>
      </c>
    </row>
    <row r="42" spans="1:11" ht="26.25" customHeight="1" x14ac:dyDescent="0.25">
      <c r="A42" s="56"/>
      <c r="B42" s="70"/>
      <c r="C42" s="15" t="s">
        <v>12</v>
      </c>
      <c r="D42" s="20">
        <v>0</v>
      </c>
      <c r="E42" s="20">
        <v>0</v>
      </c>
      <c r="F42" s="20">
        <v>0</v>
      </c>
      <c r="G42" s="20">
        <v>0</v>
      </c>
      <c r="H42" s="52">
        <v>508220</v>
      </c>
      <c r="I42" s="20">
        <v>508220</v>
      </c>
      <c r="J42" s="1">
        <f t="shared" si="1"/>
        <v>1016440</v>
      </c>
      <c r="K42" s="14"/>
    </row>
    <row r="43" spans="1:11" ht="20.100000000000001" customHeight="1" x14ac:dyDescent="0.25">
      <c r="A43" s="77" t="s">
        <v>18</v>
      </c>
      <c r="B43" s="54" t="s">
        <v>19</v>
      </c>
      <c r="C43" s="17" t="s">
        <v>5</v>
      </c>
      <c r="D43" s="19">
        <f>D50+D57</f>
        <v>0</v>
      </c>
      <c r="E43" s="19">
        <f t="shared" ref="E43:I43" si="6">E50+E57</f>
        <v>0</v>
      </c>
      <c r="F43" s="19">
        <f t="shared" si="6"/>
        <v>0</v>
      </c>
      <c r="G43" s="19">
        <f t="shared" si="6"/>
        <v>124117278.09</v>
      </c>
      <c r="H43" s="19">
        <f t="shared" si="6"/>
        <v>136456348</v>
      </c>
      <c r="I43" s="19">
        <f t="shared" si="6"/>
        <v>0</v>
      </c>
      <c r="J43" s="19">
        <f>J50+J57</f>
        <v>260573626.09</v>
      </c>
    </row>
    <row r="44" spans="1:11" ht="20.100000000000001" customHeight="1" x14ac:dyDescent="0.25">
      <c r="A44" s="77"/>
      <c r="B44" s="55"/>
      <c r="C44" s="15" t="s">
        <v>8</v>
      </c>
      <c r="D44" s="5">
        <f>D51+D58</f>
        <v>0</v>
      </c>
      <c r="E44" s="5">
        <f t="shared" ref="E44:J44" si="7">E51+E58</f>
        <v>0</v>
      </c>
      <c r="F44" s="5">
        <f t="shared" si="7"/>
        <v>0</v>
      </c>
      <c r="G44" s="5">
        <f t="shared" si="7"/>
        <v>0</v>
      </c>
      <c r="H44" s="5">
        <f t="shared" si="7"/>
        <v>0</v>
      </c>
      <c r="I44" s="5">
        <f t="shared" si="7"/>
        <v>0</v>
      </c>
      <c r="J44" s="5">
        <f t="shared" si="7"/>
        <v>0</v>
      </c>
    </row>
    <row r="45" spans="1:11" ht="15" customHeight="1" x14ac:dyDescent="0.25">
      <c r="A45" s="77"/>
      <c r="B45" s="55"/>
      <c r="C45" s="16" t="s">
        <v>9</v>
      </c>
      <c r="D45" s="5">
        <f t="shared" ref="D45:J49" si="8">D52+D59</f>
        <v>0</v>
      </c>
      <c r="E45" s="5">
        <f t="shared" si="8"/>
        <v>0</v>
      </c>
      <c r="F45" s="5">
        <f t="shared" si="8"/>
        <v>0</v>
      </c>
      <c r="G45" s="5">
        <f t="shared" si="8"/>
        <v>0</v>
      </c>
      <c r="H45" s="5">
        <f t="shared" si="8"/>
        <v>0</v>
      </c>
      <c r="I45" s="5">
        <f t="shared" si="8"/>
        <v>0</v>
      </c>
      <c r="J45" s="5">
        <f t="shared" si="8"/>
        <v>0</v>
      </c>
    </row>
    <row r="46" spans="1:11" ht="20.100000000000001" customHeight="1" x14ac:dyDescent="0.25">
      <c r="A46" s="77"/>
      <c r="B46" s="55"/>
      <c r="C46" s="16" t="s">
        <v>10</v>
      </c>
      <c r="D46" s="5">
        <f t="shared" si="8"/>
        <v>0</v>
      </c>
      <c r="E46" s="5">
        <f t="shared" si="8"/>
        <v>0</v>
      </c>
      <c r="F46" s="5">
        <f t="shared" si="8"/>
        <v>0</v>
      </c>
      <c r="G46" s="5">
        <f t="shared" si="8"/>
        <v>140392</v>
      </c>
      <c r="H46" s="5">
        <f t="shared" si="8"/>
        <v>643170.4</v>
      </c>
      <c r="I46" s="5">
        <f t="shared" si="8"/>
        <v>0</v>
      </c>
      <c r="J46" s="5">
        <f t="shared" si="8"/>
        <v>783562.4</v>
      </c>
    </row>
    <row r="47" spans="1:11" ht="18" customHeight="1" x14ac:dyDescent="0.25">
      <c r="A47" s="77"/>
      <c r="B47" s="55"/>
      <c r="C47" s="16" t="s">
        <v>14</v>
      </c>
      <c r="D47" s="5">
        <f t="shared" si="8"/>
        <v>0</v>
      </c>
      <c r="E47" s="5">
        <f t="shared" si="8"/>
        <v>0</v>
      </c>
      <c r="F47" s="5">
        <f t="shared" si="8"/>
        <v>0</v>
      </c>
      <c r="G47" s="5">
        <f t="shared" si="8"/>
        <v>0</v>
      </c>
      <c r="H47" s="5">
        <f t="shared" si="8"/>
        <v>0</v>
      </c>
      <c r="I47" s="5">
        <f t="shared" si="8"/>
        <v>0</v>
      </c>
      <c r="J47" s="5">
        <f t="shared" si="8"/>
        <v>0</v>
      </c>
    </row>
    <row r="48" spans="1:11" ht="16.5" customHeight="1" x14ac:dyDescent="0.25">
      <c r="A48" s="77"/>
      <c r="B48" s="55"/>
      <c r="C48" s="16" t="s">
        <v>11</v>
      </c>
      <c r="D48" s="5">
        <f t="shared" si="8"/>
        <v>0</v>
      </c>
      <c r="E48" s="5">
        <f t="shared" si="8"/>
        <v>0</v>
      </c>
      <c r="F48" s="5">
        <f t="shared" si="8"/>
        <v>0</v>
      </c>
      <c r="G48" s="5">
        <f t="shared" si="8"/>
        <v>0</v>
      </c>
      <c r="H48" s="5">
        <f t="shared" si="8"/>
        <v>0</v>
      </c>
      <c r="I48" s="5">
        <f t="shared" si="8"/>
        <v>0</v>
      </c>
      <c r="J48" s="5">
        <f t="shared" si="8"/>
        <v>0</v>
      </c>
    </row>
    <row r="49" spans="1:12" ht="51.75" customHeight="1" x14ac:dyDescent="0.25">
      <c r="A49" s="77"/>
      <c r="B49" s="55"/>
      <c r="C49" s="15" t="s">
        <v>12</v>
      </c>
      <c r="D49" s="5">
        <f t="shared" si="8"/>
        <v>0</v>
      </c>
      <c r="E49" s="5">
        <f t="shared" si="8"/>
        <v>0</v>
      </c>
      <c r="F49" s="5">
        <f t="shared" si="8"/>
        <v>0</v>
      </c>
      <c r="G49" s="5">
        <f t="shared" si="8"/>
        <v>123976886.09</v>
      </c>
      <c r="H49" s="5">
        <f t="shared" si="8"/>
        <v>135813177.59999999</v>
      </c>
      <c r="I49" s="5">
        <f t="shared" si="8"/>
        <v>0</v>
      </c>
      <c r="J49" s="5">
        <f t="shared" si="8"/>
        <v>259790063.69</v>
      </c>
      <c r="K49" s="14"/>
    </row>
    <row r="50" spans="1:12" ht="20.100000000000001" customHeight="1" x14ac:dyDescent="0.25">
      <c r="A50" s="56" t="s">
        <v>20</v>
      </c>
      <c r="B50" s="55"/>
      <c r="C50" s="16" t="s">
        <v>5</v>
      </c>
      <c r="D50" s="5">
        <f>SUM(D51:D56)</f>
        <v>0</v>
      </c>
      <c r="E50" s="5">
        <f t="shared" ref="E50:I50" si="9">SUM(E51:E56)</f>
        <v>0</v>
      </c>
      <c r="F50" s="5">
        <f t="shared" si="9"/>
        <v>0</v>
      </c>
      <c r="G50" s="5">
        <f t="shared" si="9"/>
        <v>124117278.09</v>
      </c>
      <c r="H50" s="5">
        <f t="shared" si="9"/>
        <v>130813177.59999999</v>
      </c>
      <c r="I50" s="5">
        <f t="shared" si="9"/>
        <v>0</v>
      </c>
      <c r="J50" s="1">
        <f>D50+E50+F50+G50+H50+I50</f>
        <v>254930455.69</v>
      </c>
    </row>
    <row r="51" spans="1:12" ht="20.100000000000001" customHeight="1" x14ac:dyDescent="0.25">
      <c r="A51" s="56"/>
      <c r="B51" s="55"/>
      <c r="C51" s="15" t="s">
        <v>8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1">
        <f t="shared" si="1"/>
        <v>0</v>
      </c>
    </row>
    <row r="52" spans="1:12" ht="15" customHeight="1" x14ac:dyDescent="0.25">
      <c r="A52" s="56"/>
      <c r="B52" s="55"/>
      <c r="C52" s="16" t="s">
        <v>9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1">
        <f t="shared" si="1"/>
        <v>0</v>
      </c>
    </row>
    <row r="53" spans="1:12" ht="20.100000000000001" customHeight="1" x14ac:dyDescent="0.25">
      <c r="A53" s="56"/>
      <c r="B53" s="55"/>
      <c r="C53" s="16" t="s">
        <v>10</v>
      </c>
      <c r="D53" s="3">
        <v>0</v>
      </c>
      <c r="E53" s="3">
        <v>0</v>
      </c>
      <c r="F53" s="3">
        <v>0</v>
      </c>
      <c r="G53" s="3">
        <f>500000+74000-273608-160000</f>
        <v>140392</v>
      </c>
      <c r="H53" s="3">
        <f>500000-500000</f>
        <v>0</v>
      </c>
      <c r="I53" s="3">
        <v>0</v>
      </c>
      <c r="J53" s="1">
        <f t="shared" si="1"/>
        <v>140392</v>
      </c>
    </row>
    <row r="54" spans="1:12" ht="18" customHeight="1" x14ac:dyDescent="0.25">
      <c r="A54" s="56"/>
      <c r="B54" s="55"/>
      <c r="C54" s="16" t="s">
        <v>14</v>
      </c>
      <c r="D54" s="3">
        <v>0</v>
      </c>
      <c r="E54" s="3">
        <v>0</v>
      </c>
      <c r="F54" s="3">
        <v>0</v>
      </c>
      <c r="G54" s="20">
        <v>0</v>
      </c>
      <c r="H54" s="3">
        <v>0</v>
      </c>
      <c r="I54" s="3">
        <v>0</v>
      </c>
      <c r="J54" s="1">
        <f t="shared" si="1"/>
        <v>0</v>
      </c>
    </row>
    <row r="55" spans="1:12" ht="16.5" customHeight="1" x14ac:dyDescent="0.25">
      <c r="A55" s="56"/>
      <c r="B55" s="55"/>
      <c r="C55" s="16" t="s">
        <v>11</v>
      </c>
      <c r="D55" s="3">
        <v>0</v>
      </c>
      <c r="E55" s="3">
        <v>0</v>
      </c>
      <c r="F55" s="3">
        <v>0</v>
      </c>
      <c r="G55" s="22">
        <v>0</v>
      </c>
      <c r="H55" s="3">
        <v>0</v>
      </c>
      <c r="I55" s="3">
        <v>0</v>
      </c>
      <c r="J55" s="1">
        <f t="shared" si="1"/>
        <v>0</v>
      </c>
    </row>
    <row r="56" spans="1:12" ht="26.25" customHeight="1" x14ac:dyDescent="0.25">
      <c r="A56" s="57"/>
      <c r="B56" s="55"/>
      <c r="C56" s="23" t="s">
        <v>12</v>
      </c>
      <c r="D56" s="6">
        <v>0</v>
      </c>
      <c r="E56" s="6">
        <v>0</v>
      </c>
      <c r="F56" s="6">
        <v>0</v>
      </c>
      <c r="G56" s="24">
        <v>123976886.09</v>
      </c>
      <c r="H56" s="6">
        <f>135956348-5000000-143170.4</f>
        <v>130813177.59999999</v>
      </c>
      <c r="I56" s="6">
        <v>0</v>
      </c>
      <c r="J56" s="48">
        <f>D56+E56+F56+G56+H56+I56</f>
        <v>254790063.69</v>
      </c>
      <c r="K56" s="14"/>
    </row>
    <row r="57" spans="1:12" ht="26.25" customHeight="1" x14ac:dyDescent="0.25">
      <c r="A57" s="67" t="s">
        <v>29</v>
      </c>
      <c r="B57" s="54" t="s">
        <v>19</v>
      </c>
      <c r="C57" s="47" t="s">
        <v>5</v>
      </c>
      <c r="D57" s="3">
        <f>D58+D59+D60+D61+D62+D63</f>
        <v>0</v>
      </c>
      <c r="E57" s="3">
        <f t="shared" ref="E57:I57" si="10">E58+E59+E60+E61+E62+E63</f>
        <v>0</v>
      </c>
      <c r="F57" s="3">
        <f t="shared" si="10"/>
        <v>0</v>
      </c>
      <c r="G57" s="3">
        <f t="shared" si="10"/>
        <v>0</v>
      </c>
      <c r="H57" s="3">
        <f t="shared" si="10"/>
        <v>5643170.4000000004</v>
      </c>
      <c r="I57" s="3">
        <f t="shared" si="10"/>
        <v>0</v>
      </c>
      <c r="J57" s="48">
        <f t="shared" ref="J57:J63" si="11">D57+E57+F57+G57+H57+I57</f>
        <v>5643170.4000000004</v>
      </c>
      <c r="K57" s="14">
        <v>5643170.4000000004</v>
      </c>
    </row>
    <row r="58" spans="1:12" ht="26.25" customHeight="1" x14ac:dyDescent="0.25">
      <c r="A58" s="68"/>
      <c r="B58" s="55"/>
      <c r="C58" s="15" t="s">
        <v>8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48">
        <f t="shared" si="11"/>
        <v>0</v>
      </c>
      <c r="K58" s="14"/>
    </row>
    <row r="59" spans="1:12" ht="26.25" customHeight="1" x14ac:dyDescent="0.25">
      <c r="A59" s="68"/>
      <c r="B59" s="55"/>
      <c r="C59" s="47" t="s">
        <v>9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48">
        <f t="shared" si="11"/>
        <v>0</v>
      </c>
      <c r="K59" s="14"/>
    </row>
    <row r="60" spans="1:12" ht="26.25" customHeight="1" x14ac:dyDescent="0.25">
      <c r="A60" s="68"/>
      <c r="B60" s="55"/>
      <c r="C60" s="47" t="s">
        <v>10</v>
      </c>
      <c r="D60" s="3">
        <v>0</v>
      </c>
      <c r="E60" s="3">
        <v>0</v>
      </c>
      <c r="F60" s="3">
        <v>0</v>
      </c>
      <c r="G60" s="3">
        <v>0</v>
      </c>
      <c r="H60" s="3">
        <f>643170.4</f>
        <v>643170.4</v>
      </c>
      <c r="I60" s="3">
        <v>0</v>
      </c>
      <c r="J60" s="48">
        <f t="shared" si="11"/>
        <v>643170.4</v>
      </c>
      <c r="K60" s="14"/>
      <c r="L60" s="14"/>
    </row>
    <row r="61" spans="1:12" ht="26.25" customHeight="1" x14ac:dyDescent="0.25">
      <c r="A61" s="68"/>
      <c r="B61" s="55"/>
      <c r="C61" s="47" t="s">
        <v>14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48">
        <f t="shared" si="11"/>
        <v>0</v>
      </c>
      <c r="K61" s="14"/>
    </row>
    <row r="62" spans="1:12" ht="26.25" customHeight="1" x14ac:dyDescent="0.25">
      <c r="A62" s="68"/>
      <c r="B62" s="55"/>
      <c r="C62" s="47" t="s">
        <v>11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48">
        <f t="shared" si="11"/>
        <v>0</v>
      </c>
      <c r="K62" s="14"/>
    </row>
    <row r="63" spans="1:12" ht="50.25" customHeight="1" x14ac:dyDescent="0.25">
      <c r="A63" s="69"/>
      <c r="B63" s="70"/>
      <c r="C63" s="15" t="s">
        <v>12</v>
      </c>
      <c r="D63" s="3">
        <v>0</v>
      </c>
      <c r="E63" s="3">
        <v>0</v>
      </c>
      <c r="F63" s="3">
        <v>0</v>
      </c>
      <c r="G63" s="3">
        <v>0</v>
      </c>
      <c r="H63" s="3">
        <v>5000000</v>
      </c>
      <c r="I63" s="3">
        <v>0</v>
      </c>
      <c r="J63" s="1">
        <f t="shared" si="11"/>
        <v>5000000</v>
      </c>
      <c r="K63" s="14"/>
    </row>
    <row r="64" spans="1:12" x14ac:dyDescent="0.25">
      <c r="A64" s="62" t="s">
        <v>21</v>
      </c>
      <c r="B64" s="64"/>
      <c r="C64" s="49" t="s">
        <v>5</v>
      </c>
      <c r="D64" s="50">
        <f t="shared" ref="D64:I70" si="12">D71</f>
        <v>0</v>
      </c>
      <c r="E64" s="50">
        <f t="shared" si="12"/>
        <v>0</v>
      </c>
      <c r="F64" s="50">
        <f t="shared" si="12"/>
        <v>0</v>
      </c>
      <c r="G64" s="50">
        <f t="shared" si="12"/>
        <v>0</v>
      </c>
      <c r="H64" s="50">
        <f t="shared" si="12"/>
        <v>449130</v>
      </c>
      <c r="I64" s="50">
        <f t="shared" si="12"/>
        <v>0</v>
      </c>
      <c r="J64" s="51">
        <f t="shared" si="1"/>
        <v>449130</v>
      </c>
    </row>
    <row r="65" spans="1:10" ht="30" x14ac:dyDescent="0.25">
      <c r="A65" s="63"/>
      <c r="B65" s="61"/>
      <c r="C65" s="25" t="s">
        <v>8</v>
      </c>
      <c r="D65" s="6">
        <f t="shared" si="12"/>
        <v>0</v>
      </c>
      <c r="E65" s="6">
        <f t="shared" si="12"/>
        <v>0</v>
      </c>
      <c r="F65" s="6">
        <f t="shared" si="12"/>
        <v>0</v>
      </c>
      <c r="G65" s="6">
        <f t="shared" si="12"/>
        <v>0</v>
      </c>
      <c r="H65" s="6">
        <f t="shared" si="12"/>
        <v>0</v>
      </c>
      <c r="I65" s="6">
        <f t="shared" si="12"/>
        <v>0</v>
      </c>
      <c r="J65" s="1">
        <f t="shared" si="1"/>
        <v>0</v>
      </c>
    </row>
    <row r="66" spans="1:10" x14ac:dyDescent="0.25">
      <c r="A66" s="63"/>
      <c r="B66" s="61"/>
      <c r="C66" s="26" t="s">
        <v>9</v>
      </c>
      <c r="D66" s="6">
        <f t="shared" si="12"/>
        <v>0</v>
      </c>
      <c r="E66" s="6">
        <f t="shared" si="12"/>
        <v>0</v>
      </c>
      <c r="F66" s="6">
        <f t="shared" si="12"/>
        <v>0</v>
      </c>
      <c r="G66" s="6">
        <f t="shared" si="12"/>
        <v>0</v>
      </c>
      <c r="H66" s="6">
        <f t="shared" si="12"/>
        <v>408300</v>
      </c>
      <c r="I66" s="6">
        <f t="shared" si="12"/>
        <v>0</v>
      </c>
      <c r="J66" s="1">
        <f t="shared" si="1"/>
        <v>408300</v>
      </c>
    </row>
    <row r="67" spans="1:10" x14ac:dyDescent="0.25">
      <c r="A67" s="63"/>
      <c r="B67" s="61"/>
      <c r="C67" s="26" t="s">
        <v>10</v>
      </c>
      <c r="D67" s="6">
        <f t="shared" si="12"/>
        <v>0</v>
      </c>
      <c r="E67" s="6">
        <f t="shared" si="12"/>
        <v>0</v>
      </c>
      <c r="F67" s="6">
        <f t="shared" si="12"/>
        <v>0</v>
      </c>
      <c r="G67" s="6">
        <f t="shared" si="12"/>
        <v>0</v>
      </c>
      <c r="H67" s="6">
        <f t="shared" si="12"/>
        <v>40830</v>
      </c>
      <c r="I67" s="6">
        <f t="shared" si="12"/>
        <v>0</v>
      </c>
      <c r="J67" s="1">
        <f t="shared" si="1"/>
        <v>40830</v>
      </c>
    </row>
    <row r="68" spans="1:10" x14ac:dyDescent="0.25">
      <c r="A68" s="63"/>
      <c r="B68" s="61"/>
      <c r="C68" s="26" t="s">
        <v>14</v>
      </c>
      <c r="D68" s="6">
        <f t="shared" si="12"/>
        <v>0</v>
      </c>
      <c r="E68" s="6">
        <f t="shared" si="12"/>
        <v>0</v>
      </c>
      <c r="F68" s="6">
        <f t="shared" si="12"/>
        <v>0</v>
      </c>
      <c r="G68" s="6">
        <f t="shared" si="12"/>
        <v>0</v>
      </c>
      <c r="H68" s="6">
        <f t="shared" si="12"/>
        <v>0</v>
      </c>
      <c r="I68" s="6">
        <f t="shared" si="12"/>
        <v>0</v>
      </c>
      <c r="J68" s="1">
        <f t="shared" si="1"/>
        <v>0</v>
      </c>
    </row>
    <row r="69" spans="1:10" x14ac:dyDescent="0.25">
      <c r="A69" s="63"/>
      <c r="B69" s="61"/>
      <c r="C69" s="26" t="s">
        <v>11</v>
      </c>
      <c r="D69" s="6">
        <f t="shared" si="12"/>
        <v>0</v>
      </c>
      <c r="E69" s="6">
        <f t="shared" si="12"/>
        <v>0</v>
      </c>
      <c r="F69" s="6">
        <f t="shared" si="12"/>
        <v>0</v>
      </c>
      <c r="G69" s="6">
        <f t="shared" si="12"/>
        <v>0</v>
      </c>
      <c r="H69" s="6">
        <f t="shared" si="12"/>
        <v>0</v>
      </c>
      <c r="I69" s="6">
        <f t="shared" si="12"/>
        <v>0</v>
      </c>
      <c r="J69" s="1">
        <f t="shared" si="1"/>
        <v>0</v>
      </c>
    </row>
    <row r="70" spans="1:10" ht="30" x14ac:dyDescent="0.25">
      <c r="A70" s="63"/>
      <c r="B70" s="61"/>
      <c r="C70" s="25" t="s">
        <v>12</v>
      </c>
      <c r="D70" s="6">
        <f t="shared" si="12"/>
        <v>0</v>
      </c>
      <c r="E70" s="6">
        <f t="shared" si="12"/>
        <v>0</v>
      </c>
      <c r="F70" s="6">
        <f t="shared" si="12"/>
        <v>0</v>
      </c>
      <c r="G70" s="6">
        <f t="shared" si="12"/>
        <v>0</v>
      </c>
      <c r="H70" s="6">
        <f t="shared" si="12"/>
        <v>0</v>
      </c>
      <c r="I70" s="6">
        <f t="shared" si="12"/>
        <v>0</v>
      </c>
      <c r="J70" s="1">
        <f t="shared" si="1"/>
        <v>0</v>
      </c>
    </row>
    <row r="71" spans="1:10" x14ac:dyDescent="0.25">
      <c r="A71" s="58" t="s">
        <v>22</v>
      </c>
      <c r="B71" s="60"/>
      <c r="C71" s="27" t="s">
        <v>5</v>
      </c>
      <c r="D71" s="6">
        <f t="shared" ref="D71:I71" si="13">D72+D73+D74+D75+D76+D77</f>
        <v>0</v>
      </c>
      <c r="E71" s="6">
        <f t="shared" si="13"/>
        <v>0</v>
      </c>
      <c r="F71" s="6">
        <f t="shared" si="13"/>
        <v>0</v>
      </c>
      <c r="G71" s="6">
        <f t="shared" si="13"/>
        <v>0</v>
      </c>
      <c r="H71" s="6">
        <f t="shared" si="13"/>
        <v>449130</v>
      </c>
      <c r="I71" s="6">
        <f t="shared" si="13"/>
        <v>0</v>
      </c>
      <c r="J71" s="1">
        <f t="shared" si="1"/>
        <v>449130</v>
      </c>
    </row>
    <row r="72" spans="1:10" ht="30" x14ac:dyDescent="0.25">
      <c r="A72" s="59"/>
      <c r="B72" s="61"/>
      <c r="C72" s="25" t="s">
        <v>8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1">
        <f t="shared" si="1"/>
        <v>0</v>
      </c>
    </row>
    <row r="73" spans="1:10" x14ac:dyDescent="0.25">
      <c r="A73" s="59"/>
      <c r="B73" s="61"/>
      <c r="C73" s="26" t="s">
        <v>9</v>
      </c>
      <c r="D73" s="6">
        <v>0</v>
      </c>
      <c r="E73" s="6">
        <v>0</v>
      </c>
      <c r="F73" s="6">
        <v>0</v>
      </c>
      <c r="G73" s="6">
        <v>0</v>
      </c>
      <c r="H73" s="6">
        <v>408300</v>
      </c>
      <c r="I73" s="6">
        <v>0</v>
      </c>
      <c r="J73" s="1">
        <f t="shared" si="1"/>
        <v>408300</v>
      </c>
    </row>
    <row r="74" spans="1:10" x14ac:dyDescent="0.25">
      <c r="A74" s="59"/>
      <c r="B74" s="61"/>
      <c r="C74" s="26" t="s">
        <v>10</v>
      </c>
      <c r="D74" s="6">
        <v>0</v>
      </c>
      <c r="E74" s="6">
        <v>0</v>
      </c>
      <c r="F74" s="6">
        <v>0</v>
      </c>
      <c r="G74" s="6">
        <v>0</v>
      </c>
      <c r="H74" s="6">
        <v>40830</v>
      </c>
      <c r="I74" s="6">
        <v>0</v>
      </c>
      <c r="J74" s="1">
        <f t="shared" si="1"/>
        <v>40830</v>
      </c>
    </row>
    <row r="75" spans="1:10" x14ac:dyDescent="0.25">
      <c r="A75" s="59"/>
      <c r="B75" s="61"/>
      <c r="C75" s="26" t="s">
        <v>14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1">
        <f t="shared" si="1"/>
        <v>0</v>
      </c>
    </row>
    <row r="76" spans="1:10" x14ac:dyDescent="0.25">
      <c r="A76" s="59"/>
      <c r="B76" s="61"/>
      <c r="C76" s="26" t="s">
        <v>11</v>
      </c>
      <c r="D76" s="6">
        <v>0</v>
      </c>
      <c r="E76" s="6">
        <v>0</v>
      </c>
      <c r="F76" s="6">
        <v>0</v>
      </c>
      <c r="G76" s="24">
        <v>0</v>
      </c>
      <c r="H76" s="6">
        <v>0</v>
      </c>
      <c r="I76" s="6">
        <v>0</v>
      </c>
      <c r="J76" s="1">
        <f t="shared" si="1"/>
        <v>0</v>
      </c>
    </row>
    <row r="77" spans="1:10" ht="30" x14ac:dyDescent="0.25">
      <c r="A77" s="59"/>
      <c r="B77" s="61"/>
      <c r="C77" s="25" t="s">
        <v>12</v>
      </c>
      <c r="D77" s="28">
        <v>0</v>
      </c>
      <c r="E77" s="28">
        <v>0</v>
      </c>
      <c r="F77" s="28">
        <v>0</v>
      </c>
      <c r="G77" s="29">
        <v>0</v>
      </c>
      <c r="H77" s="28">
        <v>0</v>
      </c>
      <c r="I77" s="28">
        <v>0</v>
      </c>
      <c r="J77" s="1">
        <f t="shared" si="1"/>
        <v>0</v>
      </c>
    </row>
    <row r="78" spans="1:10" x14ac:dyDescent="0.25">
      <c r="A78" s="65" t="s">
        <v>23</v>
      </c>
      <c r="B78" s="60"/>
      <c r="C78" s="30" t="s">
        <v>5</v>
      </c>
      <c r="D78" s="31">
        <f t="shared" ref="D78:H84" si="14">D85</f>
        <v>0</v>
      </c>
      <c r="E78" s="31">
        <f t="shared" si="14"/>
        <v>0</v>
      </c>
      <c r="F78" s="31">
        <f t="shared" si="14"/>
        <v>0</v>
      </c>
      <c r="G78" s="31">
        <f t="shared" si="14"/>
        <v>0</v>
      </c>
      <c r="H78" s="31">
        <f t="shared" si="14"/>
        <v>0</v>
      </c>
      <c r="I78" s="31">
        <v>0</v>
      </c>
      <c r="J78" s="1">
        <f t="shared" si="1"/>
        <v>0</v>
      </c>
    </row>
    <row r="79" spans="1:10" ht="30" x14ac:dyDescent="0.25">
      <c r="A79" s="66"/>
      <c r="B79" s="61"/>
      <c r="C79" s="32" t="s">
        <v>8</v>
      </c>
      <c r="D79" s="3">
        <f t="shared" si="14"/>
        <v>0</v>
      </c>
      <c r="E79" s="3">
        <f t="shared" si="14"/>
        <v>0</v>
      </c>
      <c r="F79" s="3">
        <f t="shared" si="14"/>
        <v>0</v>
      </c>
      <c r="G79" s="3">
        <f t="shared" si="14"/>
        <v>0</v>
      </c>
      <c r="H79" s="3">
        <f t="shared" si="14"/>
        <v>0</v>
      </c>
      <c r="I79" s="3">
        <v>0</v>
      </c>
      <c r="J79" s="1">
        <f t="shared" ref="J79:J91" si="15">D79+E79+F79+G79+H79+I79</f>
        <v>0</v>
      </c>
    </row>
    <row r="80" spans="1:10" x14ac:dyDescent="0.25">
      <c r="A80" s="66"/>
      <c r="B80" s="61"/>
      <c r="C80" s="33" t="s">
        <v>9</v>
      </c>
      <c r="D80" s="3">
        <f t="shared" si="14"/>
        <v>0</v>
      </c>
      <c r="E80" s="3">
        <f t="shared" si="14"/>
        <v>0</v>
      </c>
      <c r="F80" s="3">
        <f t="shared" si="14"/>
        <v>0</v>
      </c>
      <c r="G80" s="3">
        <f t="shared" si="14"/>
        <v>0</v>
      </c>
      <c r="H80" s="3">
        <f t="shared" si="14"/>
        <v>0</v>
      </c>
      <c r="I80" s="3">
        <v>0</v>
      </c>
      <c r="J80" s="1">
        <f t="shared" si="15"/>
        <v>0</v>
      </c>
    </row>
    <row r="81" spans="1:10" x14ac:dyDescent="0.25">
      <c r="A81" s="66"/>
      <c r="B81" s="61"/>
      <c r="C81" s="33" t="s">
        <v>10</v>
      </c>
      <c r="D81" s="3">
        <f t="shared" si="14"/>
        <v>0</v>
      </c>
      <c r="E81" s="3">
        <f t="shared" si="14"/>
        <v>0</v>
      </c>
      <c r="F81" s="3">
        <f t="shared" si="14"/>
        <v>0</v>
      </c>
      <c r="G81" s="3">
        <f t="shared" si="14"/>
        <v>0</v>
      </c>
      <c r="H81" s="3">
        <f t="shared" si="14"/>
        <v>0</v>
      </c>
      <c r="I81" s="3">
        <v>0</v>
      </c>
      <c r="J81" s="1">
        <f t="shared" si="15"/>
        <v>0</v>
      </c>
    </row>
    <row r="82" spans="1:10" x14ac:dyDescent="0.25">
      <c r="A82" s="66"/>
      <c r="B82" s="61"/>
      <c r="C82" s="33" t="s">
        <v>14</v>
      </c>
      <c r="D82" s="3">
        <f t="shared" si="14"/>
        <v>0</v>
      </c>
      <c r="E82" s="3">
        <f t="shared" si="14"/>
        <v>0</v>
      </c>
      <c r="F82" s="3">
        <f t="shared" si="14"/>
        <v>0</v>
      </c>
      <c r="G82" s="3">
        <f t="shared" si="14"/>
        <v>0</v>
      </c>
      <c r="H82" s="3">
        <f t="shared" si="14"/>
        <v>0</v>
      </c>
      <c r="I82" s="3">
        <v>0</v>
      </c>
      <c r="J82" s="1">
        <f t="shared" si="15"/>
        <v>0</v>
      </c>
    </row>
    <row r="83" spans="1:10" x14ac:dyDescent="0.25">
      <c r="A83" s="66"/>
      <c r="B83" s="61"/>
      <c r="C83" s="33" t="s">
        <v>11</v>
      </c>
      <c r="D83" s="3">
        <f t="shared" si="14"/>
        <v>0</v>
      </c>
      <c r="E83" s="3">
        <f t="shared" si="14"/>
        <v>0</v>
      </c>
      <c r="F83" s="3">
        <f t="shared" si="14"/>
        <v>0</v>
      </c>
      <c r="G83" s="3">
        <f t="shared" si="14"/>
        <v>0</v>
      </c>
      <c r="H83" s="3">
        <f t="shared" si="14"/>
        <v>0</v>
      </c>
      <c r="I83" s="3">
        <v>0</v>
      </c>
      <c r="J83" s="1">
        <f t="shared" si="15"/>
        <v>0</v>
      </c>
    </row>
    <row r="84" spans="1:10" ht="30" x14ac:dyDescent="0.25">
      <c r="A84" s="66"/>
      <c r="B84" s="61"/>
      <c r="C84" s="25" t="s">
        <v>12</v>
      </c>
      <c r="D84" s="3">
        <f t="shared" si="14"/>
        <v>0</v>
      </c>
      <c r="E84" s="3">
        <f t="shared" si="14"/>
        <v>0</v>
      </c>
      <c r="F84" s="3">
        <f t="shared" si="14"/>
        <v>0</v>
      </c>
      <c r="G84" s="3">
        <f t="shared" si="14"/>
        <v>0</v>
      </c>
      <c r="H84" s="3">
        <f t="shared" si="14"/>
        <v>0</v>
      </c>
      <c r="I84" s="3">
        <v>0</v>
      </c>
      <c r="J84" s="1">
        <f t="shared" si="15"/>
        <v>0</v>
      </c>
    </row>
    <row r="85" spans="1:10" x14ac:dyDescent="0.25">
      <c r="A85" s="58" t="s">
        <v>24</v>
      </c>
      <c r="B85" s="60"/>
      <c r="C85" s="34" t="s">
        <v>5</v>
      </c>
      <c r="D85" s="3">
        <f t="shared" ref="D85:I85" si="16">D86+D87+D88+D89+D90+D91</f>
        <v>0</v>
      </c>
      <c r="E85" s="3">
        <f t="shared" si="16"/>
        <v>0</v>
      </c>
      <c r="F85" s="3">
        <f t="shared" si="16"/>
        <v>0</v>
      </c>
      <c r="G85" s="3">
        <f t="shared" si="16"/>
        <v>0</v>
      </c>
      <c r="H85" s="3">
        <f t="shared" si="16"/>
        <v>0</v>
      </c>
      <c r="I85" s="3">
        <f t="shared" si="16"/>
        <v>0</v>
      </c>
      <c r="J85" s="1">
        <f t="shared" si="15"/>
        <v>0</v>
      </c>
    </row>
    <row r="86" spans="1:10" ht="30" x14ac:dyDescent="0.25">
      <c r="A86" s="59"/>
      <c r="B86" s="61"/>
      <c r="C86" s="35" t="s">
        <v>8</v>
      </c>
      <c r="D86" s="3">
        <v>0</v>
      </c>
      <c r="E86" s="3">
        <v>0</v>
      </c>
      <c r="F86" s="3">
        <v>0</v>
      </c>
      <c r="G86" s="20">
        <v>0</v>
      </c>
      <c r="H86" s="3">
        <v>0</v>
      </c>
      <c r="I86" s="3">
        <v>0</v>
      </c>
      <c r="J86" s="1">
        <f t="shared" si="15"/>
        <v>0</v>
      </c>
    </row>
    <row r="87" spans="1:10" x14ac:dyDescent="0.25">
      <c r="A87" s="59"/>
      <c r="B87" s="61"/>
      <c r="C87" s="36" t="s">
        <v>9</v>
      </c>
      <c r="D87" s="3">
        <v>0</v>
      </c>
      <c r="E87" s="3">
        <v>0</v>
      </c>
      <c r="F87" s="3">
        <v>0</v>
      </c>
      <c r="G87" s="20">
        <v>0</v>
      </c>
      <c r="H87" s="3">
        <v>0</v>
      </c>
      <c r="I87" s="3">
        <v>0</v>
      </c>
      <c r="J87" s="1">
        <f t="shared" si="15"/>
        <v>0</v>
      </c>
    </row>
    <row r="88" spans="1:10" x14ac:dyDescent="0.25">
      <c r="A88" s="59"/>
      <c r="B88" s="61"/>
      <c r="C88" s="36" t="s">
        <v>10</v>
      </c>
      <c r="D88" s="3">
        <v>0</v>
      </c>
      <c r="E88" s="3">
        <v>0</v>
      </c>
      <c r="F88" s="3">
        <v>0</v>
      </c>
      <c r="G88" s="20">
        <v>0</v>
      </c>
      <c r="H88" s="3">
        <v>0</v>
      </c>
      <c r="I88" s="3">
        <v>0</v>
      </c>
      <c r="J88" s="1">
        <f t="shared" si="15"/>
        <v>0</v>
      </c>
    </row>
    <row r="89" spans="1:10" x14ac:dyDescent="0.25">
      <c r="A89" s="59"/>
      <c r="B89" s="61"/>
      <c r="C89" s="36" t="s">
        <v>14</v>
      </c>
      <c r="D89" s="3">
        <v>0</v>
      </c>
      <c r="E89" s="3">
        <v>0</v>
      </c>
      <c r="F89" s="3">
        <v>0</v>
      </c>
      <c r="G89" s="20">
        <v>0</v>
      </c>
      <c r="H89" s="3">
        <v>0</v>
      </c>
      <c r="I89" s="3">
        <v>0</v>
      </c>
      <c r="J89" s="1">
        <f t="shared" si="15"/>
        <v>0</v>
      </c>
    </row>
    <row r="90" spans="1:10" x14ac:dyDescent="0.25">
      <c r="A90" s="59"/>
      <c r="B90" s="61"/>
      <c r="C90" s="36" t="s">
        <v>11</v>
      </c>
      <c r="D90" s="37">
        <v>0</v>
      </c>
      <c r="E90" s="37">
        <v>0</v>
      </c>
      <c r="F90" s="37">
        <v>0</v>
      </c>
      <c r="G90" s="38">
        <v>0</v>
      </c>
      <c r="H90" s="37">
        <v>0</v>
      </c>
      <c r="I90" s="37">
        <v>0</v>
      </c>
      <c r="J90" s="1">
        <f t="shared" si="15"/>
        <v>0</v>
      </c>
    </row>
    <row r="91" spans="1:10" ht="30" x14ac:dyDescent="0.25">
      <c r="A91" s="59"/>
      <c r="B91" s="61"/>
      <c r="C91" s="25" t="s">
        <v>12</v>
      </c>
      <c r="D91" s="39">
        <v>0</v>
      </c>
      <c r="E91" s="39">
        <v>0</v>
      </c>
      <c r="F91" s="39">
        <v>0</v>
      </c>
      <c r="G91" s="40">
        <v>0</v>
      </c>
      <c r="H91" s="39">
        <v>0</v>
      </c>
      <c r="I91" s="39">
        <v>0</v>
      </c>
      <c r="J91" s="1">
        <f t="shared" si="15"/>
        <v>0</v>
      </c>
    </row>
    <row r="93" spans="1:10" ht="47.25" customHeight="1" x14ac:dyDescent="0.25">
      <c r="A93" s="71" t="s">
        <v>26</v>
      </c>
      <c r="B93" s="71"/>
      <c r="C93" s="44"/>
      <c r="D93" s="44"/>
      <c r="E93" s="42" t="s">
        <v>25</v>
      </c>
      <c r="F93" s="44"/>
    </row>
    <row r="94" spans="1:10" ht="15.75" x14ac:dyDescent="0.25">
      <c r="A94" s="41"/>
      <c r="B94" s="43"/>
      <c r="C94" s="44"/>
      <c r="D94" s="44"/>
      <c r="E94" s="42"/>
      <c r="F94" s="44"/>
    </row>
    <row r="95" spans="1:10" ht="15.75" x14ac:dyDescent="0.25">
      <c r="A95" s="41"/>
      <c r="B95" s="41"/>
      <c r="C95" s="44"/>
      <c r="D95" s="44"/>
      <c r="E95" s="42"/>
      <c r="F95" s="44"/>
    </row>
    <row r="103" spans="6:6" x14ac:dyDescent="0.25">
      <c r="F103" s="7" t="s">
        <v>27</v>
      </c>
    </row>
  </sheetData>
  <mergeCells count="26">
    <mergeCell ref="A93:B93"/>
    <mergeCell ref="A1:I1"/>
    <mergeCell ref="A3:I3"/>
    <mergeCell ref="A4:A6"/>
    <mergeCell ref="B4:B6"/>
    <mergeCell ref="C4:C6"/>
    <mergeCell ref="D4:J5"/>
    <mergeCell ref="A8:A14"/>
    <mergeCell ref="B8:B42"/>
    <mergeCell ref="A15:A21"/>
    <mergeCell ref="A22:A28"/>
    <mergeCell ref="A29:A35"/>
    <mergeCell ref="A36:A42"/>
    <mergeCell ref="A43:A49"/>
    <mergeCell ref="B43:B56"/>
    <mergeCell ref="A50:A56"/>
    <mergeCell ref="A85:A91"/>
    <mergeCell ref="B85:B91"/>
    <mergeCell ref="A64:A70"/>
    <mergeCell ref="B64:B70"/>
    <mergeCell ref="A71:A77"/>
    <mergeCell ref="B71:B77"/>
    <mergeCell ref="A78:A84"/>
    <mergeCell ref="B78:B84"/>
    <mergeCell ref="A57:A63"/>
    <mergeCell ref="B57:B63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Александровна Шеремет</dc:creator>
  <cp:lastModifiedBy>Анастасия Александровна Шеремет</cp:lastModifiedBy>
  <cp:revision>6</cp:revision>
  <cp:lastPrinted>2022-08-22T05:09:09Z</cp:lastPrinted>
  <dcterms:created xsi:type="dcterms:W3CDTF">2015-06-05T18:19:34Z</dcterms:created>
  <dcterms:modified xsi:type="dcterms:W3CDTF">2022-08-22T05:10:16Z</dcterms:modified>
</cp:coreProperties>
</file>